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https://d.docs.live.net/83726ec0a80c1546/Documents/Ian/Web/SolverMax/Modelling/Website models/Logic conditions/"/>
    </mc:Choice>
  </mc:AlternateContent>
  <xr:revisionPtr revIDLastSave="16862" documentId="14_{2F8D6A2A-4CC7-46E2-87CF-1AF3BE68E12F}" xr6:coauthVersionLast="47" xr6:coauthVersionMax="47" xr10:uidLastSave="{C8AEC1EA-7B5C-4724-9E12-51935DD83911}"/>
  <bookViews>
    <workbookView xWindow="28680" yWindow="-120" windowWidth="29040" windowHeight="16440" xr2:uid="{324EC751-9C60-40DD-8432-DBCA825DD949}"/>
  </bookViews>
  <sheets>
    <sheet name="About" sheetId="3" r:id="rId1"/>
    <sheet name="Model 1" sheetId="5" r:id="rId2"/>
    <sheet name="Model 2" sheetId="6" r:id="rId3"/>
    <sheet name="Analysis" sheetId="2" r:id="rId4"/>
    <sheet name="Control" sheetId="4" r:id="rId5"/>
  </sheets>
  <definedNames>
    <definedName name="dBudget.1" localSheetId="1">'Model 1'!$B$5</definedName>
    <definedName name="dBudget.2" localSheetId="2">'Model 2'!$B$5</definedName>
    <definedName name="dCost.1" localSheetId="1">'Model 1'!$C$8:$C$22</definedName>
    <definedName name="dCost.2" localSheetId="2">'Model 2'!$C$8:$C$22</definedName>
    <definedName name="dNPV.1" localSheetId="1">'Model 1'!$B$8:$B$22</definedName>
    <definedName name="dNPV.2" localSheetId="2">'Model 2'!$B$8:$B$22</definedName>
    <definedName name="fAllowedCombo.2" localSheetId="2">'Model 2'!$E$34</definedName>
    <definedName name="fCombos.2" localSheetId="2">'Model 2'!$E$31:$E$33</definedName>
    <definedName name="fSelectedCost.1" localSheetId="1">'Model 1'!$I$31</definedName>
    <definedName name="fSelectedCost.2" localSheetId="2">'Model 2'!$I$31</definedName>
    <definedName name="fSelectedNPV.1" localSheetId="1">'Model 1'!$H$31</definedName>
    <definedName name="fSelectedNPV.2" localSheetId="2">'Model 2'!$H$31</definedName>
    <definedName name="OpenSolver_ChosenSolver" localSheetId="3" hidden="1">CBC</definedName>
    <definedName name="OpenSolver_ChosenSolver" localSheetId="1" hidden="1">CBC</definedName>
    <definedName name="OpenSolver_ChosenSolver" localSheetId="2" hidden="1">CBC</definedName>
    <definedName name="OpenSolver_DualsNewSheet" localSheetId="1" hidden="1">0</definedName>
    <definedName name="OpenSolver_DualsNewSheet" localSheetId="2" hidden="1">0</definedName>
    <definedName name="OpenSolver_LinearityCheck" localSheetId="3" hidden="1">1</definedName>
    <definedName name="OpenSolver_LinearityCheck" localSheetId="1" hidden="1">1</definedName>
    <definedName name="OpenSolver_LinearityCheck" localSheetId="2" hidden="1">1</definedName>
    <definedName name="_xlnm.Print_Area" localSheetId="0">About!$A$1:$K$25</definedName>
    <definedName name="_xlnm.Print_Area" localSheetId="3">Analysis!$A$1:$I$31</definedName>
    <definedName name="_xlnm.Print_Area" localSheetId="4">Control!$A$1:$Q$30</definedName>
    <definedName name="_xlnm.Print_Area" localSheetId="1">'Model 1'!$A$1:$L$46</definedName>
    <definedName name="_xlnm.Print_Area" localSheetId="2">'Model 2'!$A$1:$L$46</definedName>
    <definedName name="solver_adj" localSheetId="1" hidden="1">'Model 1'!$B$31:$B$45</definedName>
    <definedName name="solver_adj" localSheetId="2" hidden="1">'Model 2'!$B$31:$B$45</definedName>
    <definedName name="solver_cvg" localSheetId="1" hidden="1">0.0001</definedName>
    <definedName name="solver_cvg" localSheetId="2" hidden="1">0.0001</definedName>
    <definedName name="solver_drv" localSheetId="1" hidden="1">1</definedName>
    <definedName name="solver_drv" localSheetId="2" hidden="1">1</definedName>
    <definedName name="solver_eng" localSheetId="1" hidden="1">2</definedName>
    <definedName name="solver_eng" localSheetId="2" hidden="1">2</definedName>
    <definedName name="solver_est" localSheetId="1" hidden="1">1</definedName>
    <definedName name="solver_est" localSheetId="2" hidden="1">1</definedName>
    <definedName name="solver_itr" localSheetId="1" hidden="1">2147483647</definedName>
    <definedName name="solver_itr" localSheetId="2" hidden="1">2147483647</definedName>
    <definedName name="solver_lhs1" localSheetId="1" hidden="1">'Model 1'!$I$31</definedName>
    <definedName name="solver_lhs1" localSheetId="2" hidden="1">'Model 2'!$E$31:$E$33</definedName>
    <definedName name="solver_lhs10" localSheetId="1" hidden="1">'Model 1'!$B$32:$E$32</definedName>
    <definedName name="solver_lhs10" localSheetId="2" hidden="1">'Model 2'!$B$32:$E$32</definedName>
    <definedName name="solver_lhs11" localSheetId="1" hidden="1">'Model 1'!#REF!</definedName>
    <definedName name="solver_lhs11" localSheetId="2" hidden="1">'Model 2'!#REF!</definedName>
    <definedName name="solver_lhs12" localSheetId="1" hidden="1">'Model 1'!#REF!</definedName>
    <definedName name="solver_lhs12" localSheetId="2" hidden="1">'Model 2'!#REF!</definedName>
    <definedName name="solver_lhs13" localSheetId="1" hidden="1">'Model 1'!#REF!</definedName>
    <definedName name="solver_lhs13" localSheetId="2" hidden="1">'Model 2'!#REF!</definedName>
    <definedName name="solver_lhs2" localSheetId="1" hidden="1">'Model 1'!$B$31:$B$45</definedName>
    <definedName name="solver_lhs2" localSheetId="2" hidden="1">'Model 2'!$I$31</definedName>
    <definedName name="solver_lhs3" localSheetId="1" hidden="1">'Model 1'!$B$31:$B$45</definedName>
    <definedName name="solver_lhs3" localSheetId="2" hidden="1">'Model 2'!$B$31:$B$45</definedName>
    <definedName name="solver_lhs4" localSheetId="1" hidden="1">'Model 1'!$B$31:$B$45</definedName>
    <definedName name="solver_lhs4" localSheetId="2" hidden="1">'Model 2'!$B$31:$B$45</definedName>
    <definedName name="solver_lhs5" localSheetId="1" hidden="1">'Model 1'!$B$31:$B$45</definedName>
    <definedName name="solver_lhs5" localSheetId="2" hidden="1">'Model 2'!$B$31:$B$45</definedName>
    <definedName name="solver_lhs6" localSheetId="1" hidden="1">'Model 1'!#REF!</definedName>
    <definedName name="solver_lhs6" localSheetId="2" hidden="1">'Model 2'!#REF!</definedName>
    <definedName name="solver_lhs7" localSheetId="1" hidden="1">'Model 1'!$B$32:$E$33</definedName>
    <definedName name="solver_lhs7" localSheetId="2" hidden="1">'Model 2'!$B$32:$E$33</definedName>
    <definedName name="solver_lhs8" localSheetId="1" hidden="1">'Model 1'!$G$32:$L$44</definedName>
    <definedName name="solver_lhs8" localSheetId="2" hidden="1">'Model 2'!$G$32:$L$44</definedName>
    <definedName name="solver_lhs9" localSheetId="1" hidden="1">'Model 1'!$G$32:$L$44</definedName>
    <definedName name="solver_lhs9" localSheetId="2" hidden="1">'Model 2'!$G$32:$L$44</definedName>
    <definedName name="solver_mip" localSheetId="1" hidden="1">2147483647</definedName>
    <definedName name="solver_mip" localSheetId="2" hidden="1">2147483647</definedName>
    <definedName name="solver_mni" localSheetId="1" hidden="1">30</definedName>
    <definedName name="solver_mni" localSheetId="2" hidden="1">30</definedName>
    <definedName name="solver_mrt" localSheetId="1" hidden="1">0.075</definedName>
    <definedName name="solver_mrt" localSheetId="2" hidden="1">0.075</definedName>
    <definedName name="solver_msl" localSheetId="1" hidden="1">2</definedName>
    <definedName name="solver_msl" localSheetId="2" hidden="1">2</definedName>
    <definedName name="solver_neg" localSheetId="1" hidden="1">1</definedName>
    <definedName name="solver_neg" localSheetId="2" hidden="1">1</definedName>
    <definedName name="solver_nod" localSheetId="1" hidden="1">2147483647</definedName>
    <definedName name="solver_nod" localSheetId="2" hidden="1">2147483647</definedName>
    <definedName name="solver_num" localSheetId="1" hidden="1">2</definedName>
    <definedName name="solver_num" localSheetId="2" hidden="1">3</definedName>
    <definedName name="solver_nwt" localSheetId="1" hidden="1">1</definedName>
    <definedName name="solver_nwt" localSheetId="2" hidden="1">1</definedName>
    <definedName name="solver_opt" localSheetId="1" hidden="1">'Model 1'!$H$31</definedName>
    <definedName name="solver_opt" localSheetId="2" hidden="1">'Model 2'!$H$31</definedName>
    <definedName name="solver_pre" localSheetId="1" hidden="1">0.000001</definedName>
    <definedName name="solver_pre" localSheetId="2" hidden="1">0.000001</definedName>
    <definedName name="solver_rbv" localSheetId="1" hidden="1">1</definedName>
    <definedName name="solver_rbv" localSheetId="2" hidden="1">1</definedName>
    <definedName name="solver_rel1" localSheetId="1" hidden="1">1</definedName>
    <definedName name="solver_rel1" localSheetId="2" hidden="1">1</definedName>
    <definedName name="solver_rel10" localSheetId="1" hidden="1">4</definedName>
    <definedName name="solver_rel10" localSheetId="2" hidden="1">4</definedName>
    <definedName name="solver_rel11" localSheetId="1" hidden="1">2</definedName>
    <definedName name="solver_rel11" localSheetId="2" hidden="1">2</definedName>
    <definedName name="solver_rel12" localSheetId="1" hidden="1">3</definedName>
    <definedName name="solver_rel12" localSheetId="2" hidden="1">3</definedName>
    <definedName name="solver_rel13" localSheetId="1" hidden="1">3</definedName>
    <definedName name="solver_rel13" localSheetId="2" hidden="1">3</definedName>
    <definedName name="solver_rel2" localSheetId="1" hidden="1">5</definedName>
    <definedName name="solver_rel2" localSheetId="2" hidden="1">1</definedName>
    <definedName name="solver_rel3" localSheetId="1" hidden="1">5</definedName>
    <definedName name="solver_rel3" localSheetId="2" hidden="1">5</definedName>
    <definedName name="solver_rel4" localSheetId="1" hidden="1">5</definedName>
    <definedName name="solver_rel4" localSheetId="2" hidden="1">5</definedName>
    <definedName name="solver_rel5" localSheetId="1" hidden="1">5</definedName>
    <definedName name="solver_rel5" localSheetId="2" hidden="1">5</definedName>
    <definedName name="solver_rel6" localSheetId="1" hidden="1">3</definedName>
    <definedName name="solver_rel6" localSheetId="2" hidden="1">3</definedName>
    <definedName name="solver_rel7" localSheetId="1" hidden="1">4</definedName>
    <definedName name="solver_rel7" localSheetId="2" hidden="1">4</definedName>
    <definedName name="solver_rel8" localSheetId="1" hidden="1">5</definedName>
    <definedName name="solver_rel8" localSheetId="2" hidden="1">5</definedName>
    <definedName name="solver_rel9" localSheetId="1" hidden="1">5</definedName>
    <definedName name="solver_rel9" localSheetId="2" hidden="1">5</definedName>
    <definedName name="solver_rhs1" localSheetId="1" hidden="1">'Model 1'!$B$5</definedName>
    <definedName name="solver_rhs1" localSheetId="2" hidden="1">'Model 2'!$E$34</definedName>
    <definedName name="solver_rhs10" localSheetId="1" hidden="1">"integer"</definedName>
    <definedName name="solver_rhs10" localSheetId="2" hidden="1">"integer"</definedName>
    <definedName name="solver_rhs11" localSheetId="1" hidden="1">dPeopleRequired</definedName>
    <definedName name="solver_rhs11" localSheetId="2" hidden="1">dPeopleRequired</definedName>
    <definedName name="solver_rhs12" localSheetId="1" hidden="1">'Model 1'!#REF!</definedName>
    <definedName name="solver_rhs12" localSheetId="2" hidden="1">'Model 2'!#REF!</definedName>
    <definedName name="solver_rhs13" localSheetId="1" hidden="1">5</definedName>
    <definedName name="solver_rhs13" localSheetId="2" hidden="1">5</definedName>
    <definedName name="solver_rhs2" localSheetId="1" hidden="1">"binary"</definedName>
    <definedName name="solver_rhs2" localSheetId="2" hidden="1">'Model 2'!$B$5</definedName>
    <definedName name="solver_rhs3" localSheetId="1" hidden="1">"binary"</definedName>
    <definedName name="solver_rhs3" localSheetId="2" hidden="1">"binary"</definedName>
    <definedName name="solver_rhs4" localSheetId="1" hidden="1">"binary"</definedName>
    <definedName name="solver_rhs4" localSheetId="2" hidden="1">"binary"</definedName>
    <definedName name="solver_rhs5" localSheetId="1" hidden="1">"binary"</definedName>
    <definedName name="solver_rhs5" localSheetId="2" hidden="1">"binary"</definedName>
    <definedName name="solver_rhs6" localSheetId="1" hidden="1">fSkillsLB</definedName>
    <definedName name="solver_rhs6" localSheetId="2" hidden="1">fSkillsLB</definedName>
    <definedName name="solver_rhs7" localSheetId="1" hidden="1">"integer"</definedName>
    <definedName name="solver_rhs7" localSheetId="2" hidden="1">"integer"</definedName>
    <definedName name="solver_rhs8" localSheetId="1" hidden="1">"binary"</definedName>
    <definedName name="solver_rhs8" localSheetId="2" hidden="1">"binary"</definedName>
    <definedName name="solver_rhs9" localSheetId="1" hidden="1">"binary"</definedName>
    <definedName name="solver_rhs9" localSheetId="2" hidden="1">"binary"</definedName>
    <definedName name="solver_rlx" localSheetId="1" hidden="1">2</definedName>
    <definedName name="solver_rlx" localSheetId="2" hidden="1">2</definedName>
    <definedName name="solver_rsd" localSheetId="1" hidden="1">0</definedName>
    <definedName name="solver_rsd" localSheetId="2" hidden="1">0</definedName>
    <definedName name="solver_scl" localSheetId="1" hidden="1">1</definedName>
    <definedName name="solver_scl" localSheetId="2" hidden="1">1</definedName>
    <definedName name="solver_sho" localSheetId="1" hidden="1">2</definedName>
    <definedName name="solver_sho" localSheetId="2" hidden="1">2</definedName>
    <definedName name="solver_ssz" localSheetId="1" hidden="1">100</definedName>
    <definedName name="solver_ssz" localSheetId="2" hidden="1">100</definedName>
    <definedName name="solver_tim" localSheetId="1" hidden="1">2147483647</definedName>
    <definedName name="solver_tim" localSheetId="2" hidden="1">2147483647</definedName>
    <definedName name="solver_tol" localSheetId="1" hidden="1">0</definedName>
    <definedName name="solver_tol" localSheetId="2" hidden="1">0</definedName>
    <definedName name="solver_typ" localSheetId="1" hidden="1">1</definedName>
    <definedName name="solver_typ" localSheetId="2" hidden="1">1</definedName>
    <definedName name="solver_val" localSheetId="1" hidden="1">0</definedName>
    <definedName name="solver_val" localSheetId="2" hidden="1">0</definedName>
    <definedName name="solver_ver" localSheetId="1" hidden="1">3</definedName>
    <definedName name="solver_ver" localSheetId="2" hidden="1">3</definedName>
    <definedName name="vSelection.1" localSheetId="1">'Model 1'!$B$31:$B$45</definedName>
    <definedName name="vSelection.2" localSheetId="2">'Model 2'!$B$31:$B$45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1" i="5" l="1"/>
  <c r="B46" i="5"/>
  <c r="H31" i="5"/>
  <c r="C23" i="5"/>
  <c r="B23" i="5"/>
  <c r="B46" i="6" l="1"/>
  <c r="A45" i="6"/>
  <c r="A44" i="6"/>
  <c r="A43" i="6"/>
  <c r="A42" i="6"/>
  <c r="A41" i="6"/>
  <c r="A40" i="6"/>
  <c r="A39" i="6"/>
  <c r="A38" i="6"/>
  <c r="A37" i="6"/>
  <c r="A36" i="6"/>
  <c r="A35" i="6"/>
  <c r="E34" i="6"/>
  <c r="A34" i="6"/>
  <c r="E33" i="6"/>
  <c r="A33" i="6"/>
  <c r="E32" i="6"/>
  <c r="A32" i="6"/>
  <c r="I31" i="6"/>
  <c r="H31" i="6"/>
  <c r="E31" i="6"/>
  <c r="A31" i="6"/>
  <c r="C23" i="6"/>
  <c r="B23" i="6"/>
  <c r="A32" i="5" l="1"/>
  <c r="A33" i="5"/>
  <c r="A34" i="5"/>
  <c r="A35" i="5"/>
  <c r="A36" i="5"/>
  <c r="A37" i="5"/>
  <c r="A38" i="5"/>
  <c r="A39" i="5"/>
  <c r="A40" i="5"/>
  <c r="A41" i="5"/>
  <c r="A42" i="5"/>
  <c r="A43" i="5"/>
  <c r="A44" i="5"/>
  <c r="A45" i="5"/>
  <c r="C27" i="2" l="1"/>
  <c r="B27" i="2"/>
  <c r="A31" i="5" l="1"/>
</calcChain>
</file>

<file path=xl/sharedStrings.xml><?xml version="1.0" encoding="utf-8"?>
<sst xmlns="http://schemas.openxmlformats.org/spreadsheetml/2006/main" count="124" uniqueCount="61">
  <si>
    <t>Supporting analyses</t>
  </si>
  <si>
    <t>Key</t>
  </si>
  <si>
    <t>Version</t>
  </si>
  <si>
    <t>Data</t>
  </si>
  <si>
    <t>Constant</t>
  </si>
  <si>
    <t>Highlight</t>
  </si>
  <si>
    <t>Pasted values</t>
  </si>
  <si>
    <t>About</t>
  </si>
  <si>
    <t>Solver variable</t>
  </si>
  <si>
    <t>Description</t>
  </si>
  <si>
    <t>www.solvermax.com</t>
  </si>
  <si>
    <t>Workbook control</t>
  </si>
  <si>
    <t>Constants</t>
  </si>
  <si>
    <t>Derived values</t>
  </si>
  <si>
    <t>Boolean</t>
  </si>
  <si>
    <t>Notes</t>
  </si>
  <si>
    <t>Error</t>
  </si>
  <si>
    <t>v 1.0</t>
  </si>
  <si>
    <t>Total</t>
  </si>
  <si>
    <t>Result</t>
  </si>
  <si>
    <t>Variables</t>
  </si>
  <si>
    <t>Assumptions</t>
  </si>
  <si>
    <t>Select</t>
  </si>
  <si>
    <t>Selected</t>
  </si>
  <si>
    <t>Intermediate</t>
  </si>
  <si>
    <t>Project</t>
  </si>
  <si>
    <t>NPV ($m)</t>
  </si>
  <si>
    <t>Cost ($m)</t>
  </si>
  <si>
    <t>A</t>
  </si>
  <si>
    <t>B</t>
  </si>
  <si>
    <t>C</t>
  </si>
  <si>
    <t>D</t>
  </si>
  <si>
    <t>E</t>
  </si>
  <si>
    <t>F</t>
  </si>
  <si>
    <t>G</t>
  </si>
  <si>
    <t>H</t>
  </si>
  <si>
    <t>I</t>
  </si>
  <si>
    <t>J</t>
  </si>
  <si>
    <t>K</t>
  </si>
  <si>
    <t>L</t>
  </si>
  <si>
    <t>M</t>
  </si>
  <si>
    <t>N</t>
  </si>
  <si>
    <t>O</t>
  </si>
  <si>
    <t>Project selection</t>
  </si>
  <si>
    <t>A+B+C</t>
  </si>
  <si>
    <t>A+B+D</t>
  </si>
  <si>
    <t>A+B+E</t>
  </si>
  <si>
    <t>Combinations</t>
  </si>
  <si>
    <t>Projects</t>
  </si>
  <si>
    <t>Budget</t>
  </si>
  <si>
    <t>$m</t>
  </si>
  <si>
    <t>Optimal solution</t>
  </si>
  <si>
    <t>Active</t>
  </si>
  <si>
    <t>Inactive</t>
  </si>
  <si>
    <t>RHS</t>
  </si>
  <si>
    <t>Combo</t>
  </si>
  <si>
    <t>Model 1</t>
  </si>
  <si>
    <t>Model 2</t>
  </si>
  <si>
    <t>Model results</t>
  </si>
  <si>
    <t>Model 1: Project portfolio selection</t>
  </si>
  <si>
    <t>Model 2: Project portfolio selection with "if" condition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</si>
</sst>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_(* \(#,##0\);_(* &quot;-&quot;_);_(@_)"/>
    <numFmt numFmtId="165" formatCode="dd\ mmm\ yyyy"/>
    <numFmt numFmtId="166" formatCode="#,##0;\-#,##0;\-"/>
    <numFmt numFmtId="167" formatCode="#,##0.0;\-#,##0.0;\-"/>
    <numFmt numFmtId="168" formatCode="0.0"/>
  </numFmts>
  <fonts count="21" x14ac:knownFonts="1">
    <font>
      <sz val="11"/>
      <color theme="1"/>
      <name val="Calibri Light"/>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rgb="FFFF0000"/>
      <name val="Calibri Light"/>
      <family val="2"/>
    </font>
    <font>
      <sz val="11"/>
      <color theme="0" tint="-0.499984740745262"/>
      <name val="Calibri"/>
      <family val="2"/>
    </font>
    <font>
      <sz val="11"/>
      <color theme="4" tint="-0.24994659260841701"/>
      <name val="Calibri Light"/>
      <family val="2"/>
      <scheme val="major"/>
    </font>
    <font>
      <sz val="11"/>
      <color rgb="FFFF8000"/>
      <name val="Calibri Light"/>
      <family val="2"/>
    </font>
    <font>
      <u/>
      <sz val="11"/>
      <color theme="10"/>
      <name val="Calibri Light"/>
      <family val="2"/>
    </font>
    <font>
      <u/>
      <sz val="16"/>
      <name val="Calibri"/>
      <family val="2"/>
    </font>
    <font>
      <sz val="13"/>
      <color theme="1"/>
      <name val="Calibri"/>
      <family val="2"/>
    </font>
    <font>
      <sz val="12"/>
      <color theme="1"/>
      <name val="Calibri"/>
      <family val="2"/>
    </font>
    <font>
      <sz val="13"/>
      <color theme="1"/>
      <name val="Calibri Light"/>
      <family val="2"/>
      <scheme val="major"/>
    </font>
    <font>
      <sz val="11"/>
      <color theme="1"/>
      <name val="Calibri Light"/>
      <family val="2"/>
      <scheme val="major"/>
    </font>
    <font>
      <u/>
      <sz val="16"/>
      <name val="Calibri"/>
      <family val="2"/>
      <scheme val="minor"/>
    </font>
    <font>
      <sz val="8"/>
      <name val="Calibri Light"/>
      <family val="2"/>
    </font>
    <font>
      <b/>
      <sz val="11"/>
      <color theme="1"/>
      <name val="Calibri Light"/>
      <family val="2"/>
      <scheme val="major"/>
    </font>
    <font>
      <sz val="11"/>
      <name val="Calibri Light"/>
      <family val="2"/>
      <scheme val="major"/>
    </font>
  </fonts>
  <fills count="6">
    <fill>
      <patternFill patternType="none"/>
    </fill>
    <fill>
      <patternFill patternType="gray125"/>
    </fill>
    <fill>
      <patternFill patternType="solid">
        <fgColor theme="9" tint="0.79998168889431442"/>
        <bgColor indexed="64"/>
      </patternFill>
    </fill>
    <fill>
      <patternFill patternType="solid">
        <fgColor rgb="FFEBF5FF"/>
        <bgColor indexed="64"/>
      </patternFill>
    </fill>
    <fill>
      <patternFill patternType="solid">
        <fgColor theme="0" tint="-4.9989318521683403E-2"/>
        <bgColor indexed="64"/>
      </patternFill>
    </fill>
    <fill>
      <patternFill patternType="solid">
        <fgColor rgb="FFFCAAB8"/>
        <bgColor indexed="64"/>
      </patternFill>
    </fill>
  </fills>
  <borders count="4">
    <border>
      <left/>
      <right/>
      <top/>
      <bottom/>
      <diagonal/>
    </border>
    <border>
      <left/>
      <right/>
      <top/>
      <bottom style="thin">
        <color indexed="64"/>
      </bottom>
      <diagonal/>
    </border>
    <border>
      <left/>
      <right/>
      <top/>
      <bottom style="thin">
        <color theme="1"/>
      </bottom>
      <diagonal/>
    </border>
    <border>
      <left/>
      <right/>
      <top style="thin">
        <color indexed="64"/>
      </top>
      <bottom/>
      <diagonal/>
    </border>
  </borders>
  <cellStyleXfs count="19">
    <xf numFmtId="0" fontId="0" fillId="0" borderId="0"/>
    <xf numFmtId="0" fontId="12" fillId="0" borderId="0" applyNumberFormat="0" applyFill="0" applyAlignment="0" applyProtection="0"/>
    <xf numFmtId="0" fontId="13" fillId="0" borderId="2" applyNumberFormat="0" applyAlignment="0" applyProtection="0"/>
    <xf numFmtId="0" fontId="14" fillId="0" borderId="0" applyNumberFormat="0" applyFill="0" applyBorder="0" applyAlignment="0" applyProtection="0"/>
    <xf numFmtId="0" fontId="9" fillId="3" borderId="0" applyNumberFormat="0" applyBorder="0" applyAlignment="0">
      <protection locked="0"/>
    </xf>
    <xf numFmtId="164" fontId="8" fillId="4" borderId="0" applyNumberFormat="0" applyBorder="0" applyAlignment="0"/>
    <xf numFmtId="164" fontId="7" fillId="0" borderId="0" applyNumberFormat="0" applyBorder="0" applyAlignment="0" applyProtection="0"/>
    <xf numFmtId="0" fontId="6" fillId="2" borderId="0" applyNumberFormat="0" applyFont="0" applyBorder="0" applyAlignment="0"/>
    <xf numFmtId="0" fontId="10" fillId="0" borderId="0" applyNumberFormat="0" applyFill="0" applyBorder="0" applyAlignment="0" applyProtection="0">
      <alignment horizontal="center"/>
    </xf>
    <xf numFmtId="0" fontId="11" fillId="0" borderId="0" applyNumberFormat="0" applyFill="0" applyBorder="0" applyAlignment="0" applyProtection="0"/>
    <xf numFmtId="0" fontId="5" fillId="0" borderId="0"/>
    <xf numFmtId="0" fontId="4" fillId="0" borderId="0"/>
    <xf numFmtId="0" fontId="3" fillId="0" borderId="0"/>
    <xf numFmtId="0" fontId="13" fillId="0" borderId="2" applyNumberFormat="0" applyAlignment="0" applyProtection="0"/>
    <xf numFmtId="0" fontId="14" fillId="0" borderId="0" applyNumberFormat="0" applyFill="0" applyBorder="0" applyAlignment="0" applyProtection="0"/>
    <xf numFmtId="9" fontId="3" fillId="0" borderId="0" applyFont="0" applyFill="0" applyBorder="0" applyAlignment="0" applyProtection="0"/>
    <xf numFmtId="0" fontId="12" fillId="0" borderId="0" applyNumberFormat="0" applyFill="0" applyAlignment="0" applyProtection="0"/>
    <xf numFmtId="0" fontId="2" fillId="0" borderId="0"/>
    <xf numFmtId="43" fontId="2" fillId="0" borderId="0" applyFont="0" applyFill="0" applyBorder="0" applyAlignment="0" applyProtection="0"/>
  </cellStyleXfs>
  <cellXfs count="48">
    <xf numFmtId="0" fontId="0" fillId="0" borderId="0" xfId="0"/>
    <xf numFmtId="0" fontId="9" fillId="3" borderId="0" xfId="4">
      <protection locked="0"/>
    </xf>
    <xf numFmtId="0" fontId="8" fillId="4" borderId="0" xfId="5" applyNumberFormat="1"/>
    <xf numFmtId="0" fontId="7" fillId="0" borderId="0" xfId="6" applyNumberFormat="1"/>
    <xf numFmtId="0" fontId="0" fillId="2" borderId="0" xfId="7" applyFont="1"/>
    <xf numFmtId="0" fontId="10" fillId="0" borderId="0" xfId="8" applyAlignment="1"/>
    <xf numFmtId="0" fontId="13" fillId="0" borderId="2" xfId="2"/>
    <xf numFmtId="0" fontId="12" fillId="0" borderId="0" xfId="1"/>
    <xf numFmtId="0" fontId="14" fillId="0" borderId="0" xfId="3"/>
    <xf numFmtId="165" fontId="0" fillId="0" borderId="0" xfId="0" applyNumberFormat="1" applyAlignment="1">
      <alignment horizontal="left"/>
    </xf>
    <xf numFmtId="0" fontId="11" fillId="0" borderId="0" xfId="9"/>
    <xf numFmtId="0" fontId="5" fillId="0" borderId="0" xfId="10"/>
    <xf numFmtId="0" fontId="14" fillId="0" borderId="0" xfId="3" applyAlignment="1">
      <alignment horizontal="center"/>
    </xf>
    <xf numFmtId="0" fontId="15" fillId="0" borderId="2" xfId="2" applyFont="1"/>
    <xf numFmtId="0" fontId="16" fillId="0" borderId="0" xfId="11" applyFont="1"/>
    <xf numFmtId="0" fontId="0" fillId="5" borderId="0" xfId="7" applyFont="1" applyFill="1"/>
    <xf numFmtId="0" fontId="17" fillId="0" borderId="0" xfId="1" applyFont="1"/>
    <xf numFmtId="166" fontId="0" fillId="0" borderId="0" xfId="0" applyNumberFormat="1"/>
    <xf numFmtId="0" fontId="16" fillId="0" borderId="0" xfId="17" applyFont="1"/>
    <xf numFmtId="0" fontId="19" fillId="0" borderId="1" xfId="17" applyFont="1" applyBorder="1"/>
    <xf numFmtId="0" fontId="16" fillId="0" borderId="1" xfId="17" applyFont="1" applyBorder="1"/>
    <xf numFmtId="0" fontId="16" fillId="0" borderId="1" xfId="17" applyFont="1" applyBorder="1" applyAlignment="1">
      <alignment horizontal="right"/>
    </xf>
    <xf numFmtId="0" fontId="13" fillId="0" borderId="2" xfId="2" applyAlignment="1">
      <alignment horizontal="left"/>
    </xf>
    <xf numFmtId="0" fontId="0" fillId="0" borderId="0" xfId="0" applyAlignment="1">
      <alignment horizontal="right"/>
    </xf>
    <xf numFmtId="0" fontId="0" fillId="0" borderId="1" xfId="0" applyBorder="1" applyAlignment="1">
      <alignment horizontal="right"/>
    </xf>
    <xf numFmtId="0" fontId="20" fillId="0" borderId="1" xfId="17" applyFont="1" applyBorder="1" applyAlignment="1">
      <alignment horizontal="right" vertical="center" wrapText="1"/>
    </xf>
    <xf numFmtId="0" fontId="20" fillId="0" borderId="3" xfId="17" applyFont="1" applyBorder="1" applyAlignment="1">
      <alignment horizontal="right" vertical="center" wrapText="1"/>
    </xf>
    <xf numFmtId="166" fontId="7" fillId="0" borderId="0" xfId="6" applyNumberFormat="1"/>
    <xf numFmtId="0" fontId="16" fillId="0" borderId="0" xfId="17" applyFont="1" applyBorder="1"/>
    <xf numFmtId="0" fontId="0" fillId="0" borderId="1" xfId="0" applyBorder="1"/>
    <xf numFmtId="0" fontId="9" fillId="3" borderId="0" xfId="4" applyAlignment="1">
      <alignment horizontal="right" vertical="center"/>
      <protection locked="0"/>
    </xf>
    <xf numFmtId="0" fontId="0" fillId="0" borderId="3" xfId="0" applyBorder="1" applyAlignment="1">
      <alignment horizontal="right"/>
    </xf>
    <xf numFmtId="0" fontId="0" fillId="0" borderId="3" xfId="0" applyBorder="1"/>
    <xf numFmtId="166" fontId="0" fillId="0" borderId="3" xfId="0" applyNumberFormat="1" applyBorder="1"/>
    <xf numFmtId="0" fontId="0" fillId="0" borderId="1" xfId="0" applyFill="1" applyBorder="1" applyAlignment="1">
      <alignment horizontal="right"/>
    </xf>
    <xf numFmtId="166" fontId="10" fillId="0" borderId="0" xfId="8" applyNumberFormat="1" applyAlignment="1"/>
    <xf numFmtId="0" fontId="0" fillId="0" borderId="0" xfId="0" applyBorder="1" applyAlignment="1">
      <alignment horizontal="right"/>
    </xf>
    <xf numFmtId="0" fontId="0" fillId="0" borderId="0" xfId="0" applyBorder="1"/>
    <xf numFmtId="167" fontId="9" fillId="3" borderId="0" xfId="4" applyNumberFormat="1" applyAlignment="1">
      <alignment horizontal="right" vertical="center" wrapText="1"/>
      <protection locked="0"/>
    </xf>
    <xf numFmtId="168" fontId="16" fillId="0" borderId="0" xfId="17" applyNumberFormat="1" applyFont="1"/>
    <xf numFmtId="0" fontId="10" fillId="0" borderId="0" xfId="8" applyAlignment="1">
      <alignment horizontal="right"/>
    </xf>
    <xf numFmtId="167" fontId="10" fillId="0" borderId="0" xfId="8" applyNumberFormat="1" applyAlignment="1"/>
    <xf numFmtId="167" fontId="16" fillId="0" borderId="3" xfId="17" applyNumberFormat="1" applyFont="1" applyBorder="1" applyAlignment="1">
      <alignment horizontal="right" vertical="center" wrapText="1"/>
    </xf>
    <xf numFmtId="0" fontId="1" fillId="0" borderId="0" xfId="10" applyFont="1"/>
    <xf numFmtId="0" fontId="1" fillId="0" borderId="0" xfId="10" applyFont="1" applyAlignment="1">
      <alignment horizontal="right"/>
    </xf>
    <xf numFmtId="0" fontId="9" fillId="3" borderId="0" xfId="4" applyBorder="1" applyAlignment="1">
      <alignment horizontal="right"/>
      <protection locked="0"/>
    </xf>
    <xf numFmtId="0" fontId="0" fillId="0" borderId="3" xfId="0" applyBorder="1" applyAlignment="1">
      <alignment horizontal="left"/>
    </xf>
    <xf numFmtId="167" fontId="9" fillId="3" borderId="0" xfId="4" applyNumberFormat="1" applyBorder="1" applyAlignment="1">
      <alignment horizontal="right" vertical="center" wrapText="1"/>
      <protection locked="0"/>
    </xf>
  </cellXfs>
  <cellStyles count="19">
    <cellStyle name="Comma 2" xfId="18" xr:uid="{541E32FE-88CB-412D-A9CA-670B954C1504}"/>
    <cellStyle name="Constant" xfId="5" xr:uid="{796A1085-F0EF-4C67-8AA0-F853232DDC71}"/>
    <cellStyle name="Data" xfId="4" xr:uid="{71F5B92E-D361-4283-9818-F4CBFF584C90}"/>
    <cellStyle name="Heading 1" xfId="1" builtinId="16" customBuiltin="1"/>
    <cellStyle name="Heading 1 2" xfId="16" xr:uid="{224AAC3F-CB76-4A67-B4B4-CE6CCB9E3318}"/>
    <cellStyle name="Heading 2" xfId="2" builtinId="17" customBuiltin="1"/>
    <cellStyle name="Heading 2 2" xfId="13" xr:uid="{855E106E-0BD6-4BBE-95BB-9CB2F2D6BD79}"/>
    <cellStyle name="Heading 3" xfId="3" builtinId="18" customBuiltin="1"/>
    <cellStyle name="Heading 3 2" xfId="14" xr:uid="{FF7422B5-838B-43C5-8CF8-CBCA5CA55105}"/>
    <cellStyle name="Highlight" xfId="7" xr:uid="{B0575228-8C74-4A43-8879-54481562CDC8}"/>
    <cellStyle name="Hyperlink" xfId="9" builtinId="8"/>
    <cellStyle name="Normal" xfId="0" builtinId="0" customBuiltin="1"/>
    <cellStyle name="Normal 2" xfId="10" xr:uid="{559CD362-17CD-48F5-91B2-7DC5FC64D3FA}"/>
    <cellStyle name="Normal 3" xfId="11" xr:uid="{0FAE9525-3EB2-4438-A0E8-ACCCE92A3ADB}"/>
    <cellStyle name="Normal 4" xfId="12" xr:uid="{435E965A-2C57-4049-A84F-64BA472966FD}"/>
    <cellStyle name="Normal 5" xfId="17" xr:uid="{5E71339D-84AF-48B7-89C9-88AA1C49361D}"/>
    <cellStyle name="Pasted values" xfId="8" xr:uid="{030D59A0-04D2-42DE-9BD8-7A15F8DCD3BF}"/>
    <cellStyle name="Percent 2" xfId="15" xr:uid="{B629610A-506F-42B8-850B-5047DA848DCB}"/>
    <cellStyle name="Variable" xfId="6" xr:uid="{4B1E7875-0649-4BAC-92A3-2AE0B4C7E180}"/>
  </cellStyles>
  <dxfs count="0"/>
  <tableStyles count="0" defaultTableStyle="TableStyleMedium2" defaultPivotStyle="PivotStyleLight16"/>
  <colors>
    <mruColors>
      <color rgb="FFE8E8E8"/>
      <color rgb="FFFF8000"/>
      <color rgb="FFFF9900"/>
      <color rgb="FFFAE6FF"/>
      <color rgb="FFEBF5FF"/>
      <color rgb="FFFFF0FF"/>
      <color rgb="FFFADCFF"/>
      <color rgb="FFF0D2FF"/>
      <color rgb="FFFAC8FA"/>
      <color rgb="FFF0C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0</xdr:rowOff>
    </xdr:from>
    <xdr:to>
      <xdr:col>9</xdr:col>
      <xdr:colOff>1099</xdr:colOff>
      <xdr:row>23</xdr:row>
      <xdr:rowOff>0</xdr:rowOff>
    </xdr:to>
    <xdr:sp macro="" textlink="">
      <xdr:nvSpPr>
        <xdr:cNvPr id="2" name="TextBox 1">
          <a:extLst>
            <a:ext uri="{FF2B5EF4-FFF2-40B4-BE49-F238E27FC236}">
              <a16:creationId xmlns:a16="http://schemas.microsoft.com/office/drawing/2014/main" id="{9D54E71C-AE60-4DE3-BF9A-F3B49148130C}"/>
            </a:ext>
          </a:extLst>
        </xdr:cNvPr>
        <xdr:cNvSpPr txBox="1"/>
      </xdr:nvSpPr>
      <xdr:spPr>
        <a:xfrm>
          <a:off x="1" y="457200"/>
          <a:ext cx="6173298" cy="401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18000" rIns="18000" bIns="18000" rtlCol="0" anchor="t"/>
        <a:lstStyle/>
        <a:p>
          <a:r>
            <a:rPr lang="en-NZ" sz="1200" b="0">
              <a:latin typeface="+mn-lt"/>
            </a:rPr>
            <a:t>Purpose</a:t>
          </a:r>
          <a:endParaRPr lang="en-NZ" sz="1100" b="0">
            <a:latin typeface="+mn-lt"/>
          </a:endParaRPr>
        </a:p>
        <a:p>
          <a:r>
            <a:rPr lang="en-NZ" sz="1100">
              <a:latin typeface="+mj-lt"/>
            </a:rPr>
            <a:t>This workbook contains an example optimization model and associated analysis. The purpose is to illustrate</a:t>
          </a:r>
          <a:r>
            <a:rPr lang="en-NZ" sz="1100" baseline="0">
              <a:latin typeface="+mj-lt"/>
            </a:rPr>
            <a:t> the design and use of optimization models in Microsoft Excel, using the Solver and/or OpenSolver add-ins.</a:t>
          </a:r>
        </a:p>
        <a:p>
          <a:endParaRPr lang="en-NZ" sz="1100" baseline="0">
            <a:latin typeface="+mj-lt"/>
          </a:endParaRPr>
        </a:p>
        <a:p>
          <a:pPr marL="0" marR="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j-lt"/>
              <a:ea typeface="+mn-ea"/>
              <a:cs typeface="+mn-cs"/>
            </a:rPr>
            <a:t>This workbook should be read in conjunction with the articles at:</a:t>
          </a:r>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j-lt"/>
              <a:ea typeface="+mn-ea"/>
              <a:cs typeface="+mn-cs"/>
            </a:rPr>
            <a:t>http://www.solvermax.com</a:t>
          </a:r>
        </a:p>
        <a:p>
          <a:pPr marL="0" marR="0" indent="0" defTabSz="914400" eaLnBrk="1" fontAlgn="auto" latinLnBrk="0" hangingPunct="1">
            <a:lnSpc>
              <a:spcPct val="100000"/>
            </a:lnSpc>
            <a:spcBef>
              <a:spcPts val="0"/>
            </a:spcBef>
            <a:spcAft>
              <a:spcPts val="0"/>
            </a:spcAft>
            <a:buClrTx/>
            <a:buSzTx/>
            <a:buFontTx/>
            <a:buNone/>
            <a:tabLst/>
            <a:defRPr/>
          </a:pPr>
          <a:endParaRPr lang="en-NZ" sz="1100">
            <a:latin typeface="+mj-lt"/>
          </a:endParaRPr>
        </a:p>
        <a:p>
          <a:r>
            <a:rPr lang="en-NZ" sz="1200" b="0">
              <a:latin typeface="+mn-lt"/>
            </a:rPr>
            <a:t>Sheets</a:t>
          </a:r>
          <a:endParaRPr lang="en-NZ" sz="1100" b="0">
            <a:latin typeface="+mn-lt"/>
          </a:endParaRPr>
        </a:p>
        <a:p>
          <a:r>
            <a:rPr lang="en-NZ" sz="1100">
              <a:latin typeface="+mj-lt"/>
            </a:rPr>
            <a:t>This workbook contains the following sheets:</a:t>
          </a:r>
        </a:p>
        <a:p>
          <a:r>
            <a:rPr lang="en-NZ" sz="1100">
              <a:latin typeface="+mj-lt"/>
            </a:rPr>
            <a:t>   'About': </a:t>
          </a:r>
          <a:r>
            <a:rPr lang="en-NZ" sz="1100" baseline="0">
              <a:latin typeface="+mj-lt"/>
            </a:rPr>
            <a:t>	This sheet, used to document the workbook.</a:t>
          </a:r>
        </a:p>
        <a:p>
          <a:r>
            <a:rPr lang="en-NZ" sz="1100">
              <a:latin typeface="+mj-lt"/>
            </a:rPr>
            <a:t>   'Model n': </a:t>
          </a:r>
          <a:r>
            <a:rPr lang="en-NZ" sz="1100" baseline="0">
              <a:latin typeface="+mj-lt"/>
            </a:rPr>
            <a:t>	One or more optimization model worksheets.</a:t>
          </a:r>
        </a:p>
        <a:p>
          <a:r>
            <a:rPr lang="en-NZ" sz="1100">
              <a:latin typeface="+mj-lt"/>
            </a:rPr>
            <a:t>   'Analysis':	Insights gained from using the model.</a:t>
          </a: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j-lt"/>
              <a:ea typeface="+mn-ea"/>
              <a:cs typeface="+mn-cs"/>
            </a:rPr>
            <a:t>   'Control':	Values used to control the workbook.</a:t>
          </a:r>
          <a:endParaRPr lang="en-NZ">
            <a:effectLst/>
            <a:latin typeface="+mj-lt"/>
          </a:endParaRPr>
        </a:p>
        <a:p>
          <a:endParaRPr lang="en-NZ" sz="1100">
            <a:latin typeface="+mj-lt"/>
          </a:endParaRPr>
        </a:p>
        <a:p>
          <a:r>
            <a:rPr lang="en-NZ" sz="1200" b="0" baseline="0">
              <a:latin typeface="+mn-lt"/>
            </a:rPr>
            <a:t>Disclaimer</a:t>
          </a:r>
          <a:endParaRPr lang="en-NZ" sz="1100" b="0" baseline="0">
            <a:latin typeface="+mn-lt"/>
          </a:endParaRPr>
        </a:p>
        <a:p>
          <a:r>
            <a:rPr lang="en-NZ" sz="1100" baseline="0">
              <a:latin typeface="+mj-lt"/>
            </a:rPr>
            <a:t>This workbook </a:t>
          </a:r>
          <a:r>
            <a:rPr lang="en-NZ">
              <a:latin typeface="+mj-lt"/>
            </a:rPr>
            <a:t>is presented on an as is basis for illustrative purposes only and should not be relied upon for making financial, legal or any other commitments. Solver Max will accept no responsibility or liability for any errors or omissions.</a:t>
          </a:r>
        </a:p>
        <a:p>
          <a:endParaRPr lang="en-NZ" sz="1100">
            <a:latin typeface="+mj-lt"/>
          </a:endParaRPr>
        </a:p>
        <a:p>
          <a:r>
            <a:rPr lang="en-NZ" sz="1200" b="0">
              <a:latin typeface="+mn-lt"/>
            </a:rPr>
            <a:t>Copyright</a:t>
          </a:r>
          <a:endParaRPr lang="en-NZ" sz="1100" b="0">
            <a:latin typeface="+mn-lt"/>
          </a:endParaRPr>
        </a:p>
        <a:p>
          <a:pPr marL="0" marR="0" indent="0" defTabSz="914400" eaLnBrk="1" fontAlgn="auto" latinLnBrk="0" hangingPunct="1">
            <a:lnSpc>
              <a:spcPct val="100000"/>
            </a:lnSpc>
            <a:spcBef>
              <a:spcPts val="0"/>
            </a:spcBef>
            <a:spcAft>
              <a:spcPts val="0"/>
            </a:spcAft>
            <a:buClrTx/>
            <a:buSzTx/>
            <a:buFontTx/>
            <a:buNone/>
            <a:tabLst/>
            <a:defRPr/>
          </a:pPr>
          <a:r>
            <a:rPr lang="en-NZ" sz="1100">
              <a:latin typeface="+mj-lt"/>
            </a:rPr>
            <a:t>This workbook is © </a:t>
          </a:r>
          <a:r>
            <a:rPr lang="en-NZ" sz="1100">
              <a:solidFill>
                <a:schemeClr val="dk1"/>
              </a:solidFill>
              <a:latin typeface="+mj-lt"/>
              <a:ea typeface="+mn-ea"/>
              <a:cs typeface="+mn-cs"/>
            </a:rPr>
            <a:t>Copyright </a:t>
          </a:r>
          <a:r>
            <a:rPr lang="en-NZ" sz="1100">
              <a:latin typeface="+mj-lt"/>
            </a:rPr>
            <a:t>2022 Solver Max</a:t>
          </a:r>
          <a:r>
            <a:rPr lang="en-NZ" b="0" i="0">
              <a:latin typeface="+mj-lt"/>
              <a:cs typeface="Times New Roman" pitchFamily="18" charset="0"/>
            </a:rPr>
            <a:t>.</a:t>
          </a:r>
        </a:p>
        <a:p>
          <a:pPr marL="0" marR="0" indent="0" defTabSz="914400" eaLnBrk="1" fontAlgn="auto" latinLnBrk="0" hangingPunct="1">
            <a:lnSpc>
              <a:spcPct val="100000"/>
            </a:lnSpc>
            <a:spcBef>
              <a:spcPts val="0"/>
            </a:spcBef>
            <a:spcAft>
              <a:spcPts val="0"/>
            </a:spcAft>
            <a:buClrTx/>
            <a:buSzTx/>
            <a:buFontTx/>
            <a:buNone/>
            <a:tabLst/>
            <a:defRPr/>
          </a:pPr>
          <a:r>
            <a:rPr lang="en-NZ" b="0" i="0">
              <a:latin typeface="+mj-lt"/>
              <a:cs typeface="Times New Roman" pitchFamily="18" charset="0"/>
            </a:rPr>
            <a:t>Solver Max retains copyright of this workbook.</a:t>
          </a:r>
        </a:p>
      </xdr:txBody>
    </xdr:sp>
    <xdr:clientData/>
  </xdr:twoCellAnchor>
  <xdr:twoCellAnchor editAs="oneCell">
    <xdr:from>
      <xdr:col>10</xdr:col>
      <xdr:colOff>13765</xdr:colOff>
      <xdr:row>0</xdr:row>
      <xdr:rowOff>30745</xdr:rowOff>
    </xdr:from>
    <xdr:to>
      <xdr:col>10</xdr:col>
      <xdr:colOff>1206699</xdr:colOff>
      <xdr:row>8</xdr:row>
      <xdr:rowOff>114300</xdr:rowOff>
    </xdr:to>
    <xdr:pic>
      <xdr:nvPicPr>
        <xdr:cNvPr id="14" name="Picture 13">
          <a:extLst>
            <a:ext uri="{FF2B5EF4-FFF2-40B4-BE49-F238E27FC236}">
              <a16:creationId xmlns:a16="http://schemas.microsoft.com/office/drawing/2014/main" id="{3CBD64A6-FDDA-4BB7-9965-6BDB1288A04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871765" y="30745"/>
          <a:ext cx="1192934" cy="16837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3</xdr:row>
      <xdr:rowOff>0</xdr:rowOff>
    </xdr:from>
    <xdr:to>
      <xdr:col>12</xdr:col>
      <xdr:colOff>0</xdr:colOff>
      <xdr:row>25</xdr:row>
      <xdr:rowOff>0</xdr:rowOff>
    </xdr:to>
    <xdr:sp macro="" textlink="">
      <xdr:nvSpPr>
        <xdr:cNvPr id="2" name="TextBox 1">
          <a:extLst>
            <a:ext uri="{FF2B5EF4-FFF2-40B4-BE49-F238E27FC236}">
              <a16:creationId xmlns:a16="http://schemas.microsoft.com/office/drawing/2014/main" id="{2D9B12FE-C776-4894-8CA6-B71C44A524DC}"/>
            </a:ext>
          </a:extLst>
        </xdr:cNvPr>
        <xdr:cNvSpPr txBox="1"/>
      </xdr:nvSpPr>
      <xdr:spPr>
        <a:xfrm>
          <a:off x="2809875" y="676275"/>
          <a:ext cx="4667250" cy="457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18000" rIns="18000" bIns="18000" rtlCol="0" anchor="t"/>
        <a:lstStyle/>
        <a:p>
          <a:r>
            <a:rPr lang="en-NZ" sz="1100" b="0"/>
            <a:t>Situation</a:t>
          </a:r>
        </a:p>
        <a:p>
          <a:r>
            <a:rPr lang="en-NZ" sz="1100">
              <a:latin typeface="+mj-lt"/>
            </a:rPr>
            <a:t>We have a list of 15 potential projects that we can do this year. Each project has an initial cost and an NPV, with the initial cost included in the NPV. We list the initial costs separately</a:t>
          </a:r>
          <a:r>
            <a:rPr lang="en-NZ" sz="1100" baseline="0">
              <a:latin typeface="+mj-lt"/>
            </a:rPr>
            <a:t> because we have a limited budget for initial cost expenditure this year.</a:t>
          </a:r>
        </a:p>
        <a:p>
          <a:endParaRPr lang="en-NZ" sz="1100" baseline="0">
            <a:latin typeface="+mj-lt"/>
          </a:endParaRPr>
        </a:p>
        <a:p>
          <a:r>
            <a:rPr lang="en-NZ" sz="1100" baseline="0">
              <a:latin typeface="+mj-lt"/>
            </a:rPr>
            <a:t>Our objective is to maximize the NPV of the selected projects.</a:t>
          </a:r>
        </a:p>
        <a:p>
          <a:endParaRPr lang="en-NZ" sz="1100" baseline="0">
            <a:latin typeface="+mj-lt"/>
          </a:endParaRPr>
        </a:p>
        <a:p>
          <a:r>
            <a:rPr lang="en-NZ" sz="1100" baseline="0">
              <a:latin typeface="+mj-lt"/>
            </a:rPr>
            <a:t>We also have a requirement for restricting the allowed combination of projects. We ignore that requirement in this model - we'll add it in Model 2.</a:t>
          </a:r>
          <a:endParaRPr lang="en-NZ" sz="1100">
            <a:latin typeface="+mj-lt"/>
          </a:endParaRPr>
        </a:p>
        <a:p>
          <a:endParaRPr lang="en-NZ" sz="1100">
            <a:latin typeface="+mj-lt"/>
          </a:endParaRPr>
        </a:p>
        <a:p>
          <a:r>
            <a:rPr lang="en-NZ" sz="1100" b="0">
              <a:latin typeface="+mn-lt"/>
            </a:rPr>
            <a:t>Formulation</a:t>
          </a:r>
        </a:p>
        <a:p>
          <a:r>
            <a:rPr lang="en-NZ" sz="1100">
              <a:latin typeface="+mj-lt"/>
            </a:rPr>
            <a:t>We use binary variables to represent the selection of</a:t>
          </a:r>
          <a:r>
            <a:rPr lang="en-NZ" sz="1100" baseline="0">
              <a:latin typeface="+mj-lt"/>
            </a:rPr>
            <a:t> projects.</a:t>
          </a:r>
        </a:p>
        <a:p>
          <a:endParaRPr lang="en-NZ" sz="1100" baseline="0">
            <a:latin typeface="+mj-lt"/>
          </a:endParaRPr>
        </a:p>
        <a:p>
          <a:r>
            <a:rPr lang="en-NZ" sz="1100" b="0" baseline="0">
              <a:latin typeface="+mn-lt"/>
            </a:rPr>
            <a:t>Solution</a:t>
          </a:r>
        </a:p>
        <a:p>
          <a:r>
            <a:rPr lang="en-NZ" sz="1100" baseline="0">
              <a:latin typeface="+mj-lt"/>
            </a:rPr>
            <a:t>The model is small and quick to solve. Either Solver or OpenSolver can be used.</a:t>
          </a:r>
        </a:p>
        <a:p>
          <a:endParaRPr lang="en-NZ" sz="1100" baseline="0">
            <a:latin typeface="+mj-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3</xdr:row>
      <xdr:rowOff>0</xdr:rowOff>
    </xdr:from>
    <xdr:to>
      <xdr:col>12</xdr:col>
      <xdr:colOff>0</xdr:colOff>
      <xdr:row>25</xdr:row>
      <xdr:rowOff>0</xdr:rowOff>
    </xdr:to>
    <xdr:sp macro="" textlink="">
      <xdr:nvSpPr>
        <xdr:cNvPr id="2" name="TextBox 1">
          <a:extLst>
            <a:ext uri="{FF2B5EF4-FFF2-40B4-BE49-F238E27FC236}">
              <a16:creationId xmlns:a16="http://schemas.microsoft.com/office/drawing/2014/main" id="{2B467E20-EE42-453E-B514-C3DC3C0476F6}"/>
            </a:ext>
          </a:extLst>
        </xdr:cNvPr>
        <xdr:cNvSpPr txBox="1"/>
      </xdr:nvSpPr>
      <xdr:spPr>
        <a:xfrm>
          <a:off x="2571750" y="676275"/>
          <a:ext cx="5334000" cy="419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18000" rIns="18000" bIns="18000" rtlCol="0" anchor="t"/>
        <a:lstStyle/>
        <a:p>
          <a:r>
            <a:rPr lang="en-NZ" sz="1100" b="0">
              <a:latin typeface="+mn-lt"/>
            </a:rPr>
            <a:t>Formulation</a:t>
          </a:r>
        </a:p>
        <a:p>
          <a:r>
            <a:rPr lang="en-NZ" sz="1100">
              <a:latin typeface="+mj-lt"/>
            </a:rPr>
            <a:t>The tricky part is formulating constraints to represent our condition that restricts allowed combinations of projects.</a:t>
          </a:r>
        </a:p>
        <a:p>
          <a:endParaRPr lang="en-NZ" sz="1100">
            <a:latin typeface="+mj-lt"/>
          </a:endParaRPr>
        </a:p>
        <a:p>
          <a:r>
            <a:rPr lang="en-NZ" sz="1100">
              <a:latin typeface="+mj-lt"/>
            </a:rPr>
            <a:t>A mathematical model cannot represent an "if" condition directly. Therefore, we need to translate the condition into a set of constraints that represent the same logic. This is done using Conjunctive Normal Form (CNF), as explained in the blog.</a:t>
          </a:r>
        </a:p>
        <a:p>
          <a:endParaRPr lang="en-NZ" sz="1100">
            <a:latin typeface="+mj-lt"/>
          </a:endParaRPr>
        </a:p>
        <a:p>
          <a:r>
            <a:rPr lang="en-NZ" sz="1100">
              <a:latin typeface="+mj-lt"/>
            </a:rPr>
            <a:t>We add a set of constraints that restrict which combinations of projects are allowed. That is:</a:t>
          </a:r>
        </a:p>
        <a:p>
          <a:r>
            <a:rPr lang="en-NZ" sz="1100">
              <a:latin typeface="+mj-lt"/>
            </a:rPr>
            <a:t>- Projects A and B are the largest, in terms of initial cost and NPV.</a:t>
          </a:r>
        </a:p>
        <a:p>
          <a:r>
            <a:rPr lang="en-NZ" sz="1100">
              <a:latin typeface="+mj-lt"/>
            </a:rPr>
            <a:t>-</a:t>
          </a:r>
          <a:r>
            <a:rPr lang="en-NZ" sz="1100" baseline="0">
              <a:latin typeface="+mj-lt"/>
            </a:rPr>
            <a:t> </a:t>
          </a:r>
          <a:r>
            <a:rPr lang="en-NZ" sz="1100">
              <a:latin typeface="+mj-lt"/>
            </a:rPr>
            <a:t>Projects C, D, and E partially overlap the scope of projects A and B.</a:t>
          </a:r>
        </a:p>
        <a:p>
          <a:r>
            <a:rPr lang="en-NZ" sz="1100">
              <a:latin typeface="+mj-lt"/>
            </a:rPr>
            <a:t>-</a:t>
          </a:r>
          <a:r>
            <a:rPr lang="en-NZ" sz="1100" baseline="0">
              <a:latin typeface="+mj-lt"/>
            </a:rPr>
            <a:t> </a:t>
          </a:r>
          <a:r>
            <a:rPr lang="en-NZ" sz="1100">
              <a:latin typeface="+mj-lt"/>
            </a:rPr>
            <a:t>If we do both A and B, then we cannot do any of C, D, and E.</a:t>
          </a:r>
        </a:p>
        <a:p>
          <a:endParaRPr lang="en-NZ" sz="1100" baseline="0">
            <a:latin typeface="+mj-lt"/>
          </a:endParaRPr>
        </a:p>
        <a:p>
          <a:r>
            <a:rPr lang="en-NZ" sz="1100" baseline="0">
              <a:latin typeface="+mj-lt"/>
            </a:rPr>
            <a:t>We choose whether to have the project combination constraints "Active" or "Inactive" via the "Combinations constraint" drop-down list:</a:t>
          </a:r>
        </a:p>
        <a:p>
          <a:r>
            <a:rPr lang="en-NZ" sz="1100" baseline="0">
              <a:latin typeface="+mj-lt"/>
            </a:rPr>
            <a:t>- "Active". The combination constraints are applied with a RHS of 2, which restrict the allowed project combinations.</a:t>
          </a:r>
        </a:p>
        <a:p>
          <a:r>
            <a:rPr lang="en-NZ" sz="1100" baseline="0">
              <a:latin typeface="+mj-lt"/>
            </a:rPr>
            <a:t>- "Inactive". The combination constraints are applied with a RHS of 4, which can never be binding, effectively making the project combinations unconstrained.</a:t>
          </a:r>
        </a:p>
        <a:p>
          <a:endParaRPr lang="en-NZ" sz="1100" baseline="0">
            <a:latin typeface="+mj-lt"/>
          </a:endParaRPr>
        </a:p>
        <a:p>
          <a:r>
            <a:rPr lang="en-NZ" sz="1100" b="0" baseline="0">
              <a:latin typeface="+mn-lt"/>
            </a:rPr>
            <a:t>Solution</a:t>
          </a:r>
        </a:p>
        <a:p>
          <a:r>
            <a:rPr lang="en-NZ" sz="1100" baseline="0">
              <a:latin typeface="+mj-lt"/>
            </a:rPr>
            <a:t>The model is small and quick to solve. Either Solver or OpenSolver can be used.</a:t>
          </a:r>
        </a:p>
        <a:p>
          <a:endParaRPr lang="en-NZ" sz="1100" baseline="0">
            <a:latin typeface="+mj-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0</xdr:colOff>
      <xdr:row>6</xdr:row>
      <xdr:rowOff>104775</xdr:rowOff>
    </xdr:to>
    <xdr:sp macro="" textlink="">
      <xdr:nvSpPr>
        <xdr:cNvPr id="3" name="TextBox 2">
          <a:extLst>
            <a:ext uri="{FF2B5EF4-FFF2-40B4-BE49-F238E27FC236}">
              <a16:creationId xmlns:a16="http://schemas.microsoft.com/office/drawing/2014/main" id="{724E2015-48BD-4AAF-B81D-BEBA35F347A9}"/>
            </a:ext>
          </a:extLst>
        </xdr:cNvPr>
        <xdr:cNvSpPr txBox="1"/>
      </xdr:nvSpPr>
      <xdr:spPr>
        <a:xfrm>
          <a:off x="0" y="676275"/>
          <a:ext cx="667702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18000" rIns="18000" bIns="18000" rtlCol="0" anchor="t"/>
        <a:lstStyle/>
        <a:p>
          <a:r>
            <a:rPr lang="en-NZ" sz="1100" b="0" i="0" baseline="0">
              <a:solidFill>
                <a:schemeClr val="dk1"/>
              </a:solidFill>
              <a:effectLst/>
              <a:latin typeface="+mj-lt"/>
              <a:ea typeface="+mn-ea"/>
              <a:cs typeface="+mn-cs"/>
            </a:rPr>
            <a:t>We consider two cases:</a:t>
          </a:r>
        </a:p>
        <a:p>
          <a:r>
            <a:rPr lang="en-NZ" sz="1100" b="0" i="0" baseline="0">
              <a:solidFill>
                <a:schemeClr val="dk1"/>
              </a:solidFill>
              <a:effectLst/>
              <a:latin typeface="+mj-lt"/>
              <a:ea typeface="+mn-ea"/>
              <a:cs typeface="+mn-cs"/>
            </a:rPr>
            <a:t>- Model 1. Simple model without project combination constraints.</a:t>
          </a:r>
        </a:p>
        <a:p>
          <a:r>
            <a:rPr lang="en-NZ" sz="1100" b="0" i="0" baseline="0">
              <a:solidFill>
                <a:schemeClr val="dk1"/>
              </a:solidFill>
              <a:effectLst/>
              <a:latin typeface="+mj-lt"/>
              <a:ea typeface="+mn-ea"/>
              <a:cs typeface="+mn-cs"/>
            </a:rPr>
            <a:t>- Model 2. Project combination constraint is Active (combinations constraint = 2).</a:t>
          </a:r>
        </a:p>
        <a:p>
          <a:endParaRPr lang="en-NZ" sz="1100" b="0" i="0" baseline="0">
            <a:solidFill>
              <a:schemeClr val="dk1"/>
            </a:solidFill>
            <a:effectLst/>
            <a:latin typeface="+mj-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3</xdr:row>
      <xdr:rowOff>0</xdr:rowOff>
    </xdr:from>
    <xdr:to>
      <xdr:col>16</xdr:col>
      <xdr:colOff>0</xdr:colOff>
      <xdr:row>28</xdr:row>
      <xdr:rowOff>0</xdr:rowOff>
    </xdr:to>
    <xdr:sp macro="" textlink="">
      <xdr:nvSpPr>
        <xdr:cNvPr id="2" name="TextBox 1">
          <a:extLst>
            <a:ext uri="{FF2B5EF4-FFF2-40B4-BE49-F238E27FC236}">
              <a16:creationId xmlns:a16="http://schemas.microsoft.com/office/drawing/2014/main" id="{1AE1165F-AB6B-4728-B84F-F4330A2F37AD}"/>
            </a:ext>
          </a:extLst>
        </xdr:cNvPr>
        <xdr:cNvSpPr txBox="1"/>
      </xdr:nvSpPr>
      <xdr:spPr>
        <a:xfrm>
          <a:off x="2190750" y="676275"/>
          <a:ext cx="7429500" cy="479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18000" rIns="18000" bIns="18000" rtlCol="0" anchor="t"/>
        <a:lstStyle/>
        <a:p>
          <a:r>
            <a:rPr lang="en-NZ" sz="1200" b="0" i="0">
              <a:latin typeface="+mn-lt"/>
              <a:cs typeface="Segoe UI Semilight" panose="020B0402040204020203" pitchFamily="34" charset="0"/>
            </a:rPr>
            <a:t>Named ranges</a:t>
          </a:r>
        </a:p>
        <a:p>
          <a:r>
            <a:rPr lang="en-NZ" sz="1100">
              <a:latin typeface="+mj-lt"/>
              <a:cs typeface="Segoe UI Semilight" panose="020B0402040204020203" pitchFamily="34" charset="0"/>
            </a:rPr>
            <a:t>To make the Solver dialog easier to understand, the model's data, formulae, and variables are defined as range names that use the following convention:</a:t>
          </a:r>
          <a:endParaRPr lang="en-NZ" sz="1100" baseline="0">
            <a:latin typeface="+mj-lt"/>
            <a:cs typeface="Segoe UI Semilight" panose="020B0402040204020203" pitchFamily="34" charset="0"/>
          </a:endParaRPr>
        </a:p>
        <a:p>
          <a:r>
            <a:rPr lang="en-NZ" sz="1100" baseline="0">
              <a:latin typeface="+mj-lt"/>
              <a:cs typeface="Segoe UI Semilight" panose="020B0402040204020203" pitchFamily="34" charset="0"/>
            </a:rPr>
            <a:t>- Data range names start with d.</a:t>
          </a:r>
        </a:p>
        <a:p>
          <a:r>
            <a:rPr lang="en-NZ" sz="1100" baseline="0">
              <a:latin typeface="+mj-lt"/>
              <a:cs typeface="Segoe UI Semilight" panose="020B0402040204020203" pitchFamily="34" charset="0"/>
            </a:rPr>
            <a:t>- Formulae range names start with f.</a:t>
          </a:r>
        </a:p>
        <a:p>
          <a:r>
            <a:rPr lang="en-NZ" sz="1100" baseline="0">
              <a:latin typeface="+mj-lt"/>
              <a:cs typeface="Segoe UI Semilight" panose="020B0402040204020203" pitchFamily="34" charset="0"/>
            </a:rPr>
            <a:t>- Variable range names start with v.</a:t>
          </a:r>
          <a:endParaRPr lang="en-NZ" sz="1100">
            <a:latin typeface="+mj-lt"/>
            <a:cs typeface="Segoe UI Semilight" panose="020B0402040204020203"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olvermax.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96C7C-F2A9-46DD-A126-9EF2FB1344E4}">
  <sheetPr codeName="Sheet2">
    <pageSetUpPr fitToPage="1"/>
  </sheetPr>
  <dimension ref="A1:L24"/>
  <sheetViews>
    <sheetView showGridLines="0" tabSelected="1" zoomScaleNormal="100" workbookViewId="0">
      <selection activeCell="A2" sqref="A2"/>
    </sheetView>
  </sheetViews>
  <sheetFormatPr defaultColWidth="0" defaultRowHeight="15" zeroHeight="1" x14ac:dyDescent="0.25"/>
  <cols>
    <col min="1" max="10" width="9" customWidth="1"/>
    <col min="11" max="11" width="17.75" customWidth="1"/>
    <col min="12" max="12" width="2.75" customWidth="1"/>
    <col min="13" max="16384" width="8" hidden="1"/>
  </cols>
  <sheetData>
    <row r="1" spans="1:11" ht="21" x14ac:dyDescent="0.35">
      <c r="A1" s="16" t="s">
        <v>7</v>
      </c>
    </row>
    <row r="2" spans="1:11" x14ac:dyDescent="0.25"/>
    <row r="3" spans="1:11" x14ac:dyDescent="0.25"/>
    <row r="4" spans="1:11" x14ac:dyDescent="0.25"/>
    <row r="5" spans="1:11" x14ac:dyDescent="0.25"/>
    <row r="6" spans="1:11" x14ac:dyDescent="0.25"/>
    <row r="7" spans="1:11" x14ac:dyDescent="0.25"/>
    <row r="8" spans="1:11" x14ac:dyDescent="0.25"/>
    <row r="9" spans="1:11" x14ac:dyDescent="0.25"/>
    <row r="10" spans="1:11" x14ac:dyDescent="0.25">
      <c r="K10" s="10" t="s">
        <v>10</v>
      </c>
    </row>
    <row r="11" spans="1:11" x14ac:dyDescent="0.25"/>
    <row r="12" spans="1:11" ht="15.75" x14ac:dyDescent="0.25">
      <c r="K12" s="8" t="s">
        <v>1</v>
      </c>
    </row>
    <row r="13" spans="1:11" x14ac:dyDescent="0.25">
      <c r="K13" s="1" t="s">
        <v>3</v>
      </c>
    </row>
    <row r="14" spans="1:11" x14ac:dyDescent="0.25">
      <c r="K14" s="2" t="s">
        <v>4</v>
      </c>
    </row>
    <row r="15" spans="1:11" x14ac:dyDescent="0.25">
      <c r="K15" s="4" t="s">
        <v>5</v>
      </c>
    </row>
    <row r="16" spans="1:11" x14ac:dyDescent="0.25">
      <c r="K16" s="15" t="s">
        <v>16</v>
      </c>
    </row>
    <row r="17" spans="11:11" x14ac:dyDescent="0.25">
      <c r="K17" s="3" t="s">
        <v>8</v>
      </c>
    </row>
    <row r="18" spans="11:11" x14ac:dyDescent="0.25">
      <c r="K18" s="5" t="s">
        <v>6</v>
      </c>
    </row>
    <row r="19" spans="11:11" x14ac:dyDescent="0.25"/>
    <row r="20" spans="11:11" ht="15.75" x14ac:dyDescent="0.25">
      <c r="K20" s="8" t="s">
        <v>2</v>
      </c>
    </row>
    <row r="21" spans="11:11" x14ac:dyDescent="0.25">
      <c r="K21" t="s">
        <v>17</v>
      </c>
    </row>
    <row r="22" spans="11:11" x14ac:dyDescent="0.25">
      <c r="K22" s="9">
        <v>44654</v>
      </c>
    </row>
    <row r="23" spans="11:11" x14ac:dyDescent="0.25"/>
    <row r="24" spans="11:11" x14ac:dyDescent="0.25"/>
  </sheetData>
  <hyperlinks>
    <hyperlink ref="K10" r:id="rId1" xr:uid="{89BBA00B-48F7-4111-A942-44FF0006F910}"/>
  </hyperlinks>
  <pageMargins left="0.59055118110236227" right="0.59055118110236227" top="0.59055118110236227" bottom="0.59055118110236227" header="0.31496062992125984" footer="0.31496062992125984"/>
  <pageSetup paperSize="9" orientation="landscape" horizontalDpi="4294967292" verticalDpi="0" r:id="rId2"/>
  <headerFooter>
    <oddFooter>&amp;LFile: &amp;F, Worksheet: &amp;A&amp;CPage &amp;P of &amp;N&amp;RCopyright www.solvermax.com</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9A0A5-EEBD-40BF-A12C-CA3B24407AEA}">
  <sheetPr codeName="Sheet1">
    <pageSetUpPr fitToPage="1"/>
  </sheetPr>
  <dimension ref="A1:AI47"/>
  <sheetViews>
    <sheetView showGridLines="0" zoomScaleNormal="100" workbookViewId="0">
      <selection activeCell="A2" sqref="A2"/>
    </sheetView>
  </sheetViews>
  <sheetFormatPr defaultColWidth="0" defaultRowHeight="15" zeroHeight="1" x14ac:dyDescent="0.25"/>
  <cols>
    <col min="1" max="1" width="7.5" style="18" customWidth="1"/>
    <col min="2" max="12" width="8.75" style="18" customWidth="1"/>
    <col min="13" max="13" width="2.5" style="18" customWidth="1"/>
    <col min="14" max="22" width="7.5" style="18" hidden="1" customWidth="1"/>
    <col min="23" max="35" width="8" style="18" hidden="1" customWidth="1"/>
    <col min="36" max="16384" width="9" style="18" hidden="1"/>
  </cols>
  <sheetData>
    <row r="1" spans="1:12" ht="21" x14ac:dyDescent="0.35">
      <c r="A1" s="7" t="s">
        <v>59</v>
      </c>
    </row>
    <row r="2" spans="1:12" x14ac:dyDescent="0.25"/>
    <row r="3" spans="1:12" ht="17.25" x14ac:dyDescent="0.3">
      <c r="A3" s="22" t="s">
        <v>21</v>
      </c>
      <c r="B3" s="19"/>
      <c r="C3" s="19"/>
      <c r="D3"/>
      <c r="E3" s="22" t="s">
        <v>9</v>
      </c>
      <c r="F3" s="29"/>
      <c r="G3" s="29"/>
      <c r="H3" s="29"/>
      <c r="I3" s="29"/>
      <c r="J3" s="29"/>
      <c r="K3" s="29"/>
      <c r="L3" s="29"/>
    </row>
    <row r="4" spans="1:12" x14ac:dyDescent="0.25">
      <c r="A4"/>
      <c r="B4"/>
      <c r="C4"/>
      <c r="D4"/>
      <c r="E4"/>
      <c r="F4"/>
      <c r="G4"/>
      <c r="H4"/>
      <c r="I4"/>
      <c r="J4"/>
      <c r="K4"/>
      <c r="L4"/>
    </row>
    <row r="5" spans="1:12" x14ac:dyDescent="0.25">
      <c r="A5" t="s">
        <v>49</v>
      </c>
      <c r="B5" s="47">
        <v>100</v>
      </c>
      <c r="C5" t="s">
        <v>50</v>
      </c>
      <c r="E5"/>
      <c r="F5"/>
      <c r="G5"/>
      <c r="H5"/>
      <c r="I5"/>
      <c r="J5"/>
      <c r="K5"/>
      <c r="L5"/>
    </row>
    <row r="6" spans="1:12" x14ac:dyDescent="0.25">
      <c r="A6"/>
      <c r="B6"/>
      <c r="C6"/>
      <c r="D6"/>
      <c r="E6"/>
      <c r="F6"/>
      <c r="G6"/>
      <c r="H6"/>
      <c r="I6"/>
      <c r="J6"/>
      <c r="K6"/>
      <c r="L6"/>
    </row>
    <row r="7" spans="1:12" ht="15" customHeight="1" x14ac:dyDescent="0.25">
      <c r="A7" s="25" t="s">
        <v>25</v>
      </c>
      <c r="B7" s="24" t="s">
        <v>26</v>
      </c>
      <c r="C7" s="24" t="s">
        <v>27</v>
      </c>
      <c r="D7"/>
      <c r="E7"/>
      <c r="F7"/>
    </row>
    <row r="8" spans="1:12" x14ac:dyDescent="0.25">
      <c r="A8" s="30" t="s">
        <v>28</v>
      </c>
      <c r="B8" s="38">
        <v>150.1</v>
      </c>
      <c r="C8" s="38">
        <v>26</v>
      </c>
      <c r="D8"/>
      <c r="E8"/>
      <c r="F8"/>
    </row>
    <row r="9" spans="1:12" x14ac:dyDescent="0.25">
      <c r="A9" s="30" t="s">
        <v>29</v>
      </c>
      <c r="B9" s="38">
        <v>172.5</v>
      </c>
      <c r="C9" s="38">
        <v>30</v>
      </c>
      <c r="D9"/>
      <c r="E9"/>
      <c r="F9"/>
    </row>
    <row r="10" spans="1:12" x14ac:dyDescent="0.25">
      <c r="A10" s="30" t="s">
        <v>30</v>
      </c>
      <c r="B10" s="38">
        <v>120.5</v>
      </c>
      <c r="C10" s="38">
        <v>22.5</v>
      </c>
      <c r="D10"/>
      <c r="E10"/>
      <c r="F10"/>
    </row>
    <row r="11" spans="1:12" x14ac:dyDescent="0.25">
      <c r="A11" s="30" t="s">
        <v>31</v>
      </c>
      <c r="B11" s="38">
        <v>80.2</v>
      </c>
      <c r="C11" s="38">
        <v>15</v>
      </c>
      <c r="D11"/>
      <c r="E11"/>
      <c r="F11"/>
    </row>
    <row r="12" spans="1:12" x14ac:dyDescent="0.25">
      <c r="A12" s="30" t="s">
        <v>32</v>
      </c>
      <c r="B12" s="38">
        <v>101.8</v>
      </c>
      <c r="C12" s="38">
        <v>19.3</v>
      </c>
      <c r="D12"/>
      <c r="E12"/>
      <c r="F12"/>
    </row>
    <row r="13" spans="1:12" x14ac:dyDescent="0.25">
      <c r="A13" s="30" t="s">
        <v>33</v>
      </c>
      <c r="B13" s="38">
        <v>94.9</v>
      </c>
      <c r="C13" s="38">
        <v>18</v>
      </c>
      <c r="D13"/>
      <c r="E13"/>
      <c r="F13"/>
    </row>
    <row r="14" spans="1:12" x14ac:dyDescent="0.25">
      <c r="A14" s="30" t="s">
        <v>34</v>
      </c>
      <c r="B14" s="38">
        <v>68</v>
      </c>
      <c r="C14" s="38">
        <v>13</v>
      </c>
      <c r="D14"/>
      <c r="E14"/>
      <c r="F14"/>
    </row>
    <row r="15" spans="1:12" x14ac:dyDescent="0.25">
      <c r="A15" s="30" t="s">
        <v>35</v>
      </c>
      <c r="B15" s="38">
        <v>44.6</v>
      </c>
      <c r="C15" s="38">
        <v>7.8</v>
      </c>
      <c r="D15"/>
      <c r="E15"/>
      <c r="F15"/>
    </row>
    <row r="16" spans="1:12" x14ac:dyDescent="0.25">
      <c r="A16" s="30" t="s">
        <v>36</v>
      </c>
      <c r="B16" s="38">
        <v>64.2</v>
      </c>
      <c r="C16" s="38">
        <v>11.8</v>
      </c>
      <c r="D16"/>
      <c r="E16"/>
      <c r="F16"/>
    </row>
    <row r="17" spans="1:13" x14ac:dyDescent="0.25">
      <c r="A17" s="30" t="s">
        <v>37</v>
      </c>
      <c r="B17" s="38">
        <v>41.3</v>
      </c>
      <c r="C17" s="38">
        <v>7.6</v>
      </c>
      <c r="D17"/>
      <c r="E17"/>
      <c r="F17"/>
    </row>
    <row r="18" spans="1:13" x14ac:dyDescent="0.25">
      <c r="A18" s="30" t="s">
        <v>38</v>
      </c>
      <c r="B18" s="38">
        <v>33.5</v>
      </c>
      <c r="C18" s="38">
        <v>6.7</v>
      </c>
      <c r="D18"/>
      <c r="E18"/>
      <c r="F18"/>
    </row>
    <row r="19" spans="1:13" x14ac:dyDescent="0.25">
      <c r="A19" s="30" t="s">
        <v>39</v>
      </c>
      <c r="B19" s="38">
        <v>65</v>
      </c>
      <c r="C19" s="38">
        <v>12.8</v>
      </c>
      <c r="D19"/>
      <c r="E19"/>
      <c r="F19"/>
    </row>
    <row r="20" spans="1:13" x14ac:dyDescent="0.25">
      <c r="A20" s="30" t="s">
        <v>40</v>
      </c>
      <c r="B20" s="38">
        <v>70.900000000000006</v>
      </c>
      <c r="C20" s="38">
        <v>14.1</v>
      </c>
      <c r="D20"/>
      <c r="E20"/>
      <c r="F20"/>
    </row>
    <row r="21" spans="1:13" x14ac:dyDescent="0.25">
      <c r="A21" s="30" t="s">
        <v>41</v>
      </c>
      <c r="B21" s="38">
        <v>86</v>
      </c>
      <c r="C21" s="38">
        <v>17.3</v>
      </c>
      <c r="D21"/>
      <c r="E21"/>
      <c r="F21"/>
    </row>
    <row r="22" spans="1:13" x14ac:dyDescent="0.25">
      <c r="A22" s="30" t="s">
        <v>42</v>
      </c>
      <c r="B22" s="38">
        <v>66.7</v>
      </c>
      <c r="C22" s="38">
        <v>13.5</v>
      </c>
      <c r="D22"/>
      <c r="E22"/>
      <c r="F22"/>
    </row>
    <row r="23" spans="1:13" x14ac:dyDescent="0.25">
      <c r="A23" s="26" t="s">
        <v>18</v>
      </c>
      <c r="B23" s="42">
        <f>SUM(dNPV.1)</f>
        <v>1260.2</v>
      </c>
      <c r="C23" s="42">
        <f>SUM(dCost.1)</f>
        <v>235.40000000000003</v>
      </c>
      <c r="D23"/>
      <c r="E23"/>
      <c r="F23"/>
    </row>
    <row r="24" spans="1:13" x14ac:dyDescent="0.25"/>
    <row r="25" spans="1:13" x14ac:dyDescent="0.25">
      <c r="A25"/>
    </row>
    <row r="26" spans="1:13" x14ac:dyDescent="0.25">
      <c r="A26"/>
    </row>
    <row r="27" spans="1:13" ht="17.25" x14ac:dyDescent="0.3">
      <c r="A27" s="6" t="s">
        <v>20</v>
      </c>
      <c r="B27" s="20"/>
      <c r="C27" s="28"/>
      <c r="D27" s="6" t="s">
        <v>24</v>
      </c>
      <c r="E27" s="20"/>
      <c r="G27" s="6" t="s">
        <v>19</v>
      </c>
      <c r="H27" s="20"/>
      <c r="I27" s="20"/>
      <c r="M27" s="28"/>
    </row>
    <row r="28" spans="1:13" x14ac:dyDescent="0.25"/>
    <row r="29" spans="1:13" ht="15.75" x14ac:dyDescent="0.25">
      <c r="A29" s="8" t="s">
        <v>43</v>
      </c>
      <c r="D29"/>
      <c r="G29" s="8" t="s">
        <v>51</v>
      </c>
      <c r="J29"/>
      <c r="K29"/>
      <c r="L29"/>
    </row>
    <row r="30" spans="1:13" customFormat="1" x14ac:dyDescent="0.25">
      <c r="A30" s="24" t="s">
        <v>25</v>
      </c>
      <c r="B30" s="24" t="s">
        <v>22</v>
      </c>
      <c r="C30" s="36"/>
      <c r="E30" s="18"/>
      <c r="F30" s="18"/>
      <c r="G30" s="18"/>
      <c r="H30" s="24" t="s">
        <v>26</v>
      </c>
      <c r="I30" s="24" t="s">
        <v>27</v>
      </c>
    </row>
    <row r="31" spans="1:13" customFormat="1" x14ac:dyDescent="0.25">
      <c r="A31" s="23" t="str">
        <f>A8</f>
        <v>A</v>
      </c>
      <c r="B31" s="27">
        <v>1</v>
      </c>
      <c r="C31" s="27"/>
      <c r="E31" s="18"/>
      <c r="F31" s="18"/>
      <c r="G31" t="s">
        <v>23</v>
      </c>
      <c r="H31" s="39">
        <f>SUMPRODUCT(dNPV.1,vSelection.1)</f>
        <v>556.69999999999993</v>
      </c>
      <c r="I31" s="39">
        <f>SUMPRODUCT(dCost.1,vSelection.1)</f>
        <v>99.399999999999991</v>
      </c>
    </row>
    <row r="32" spans="1:13" customFormat="1" x14ac:dyDescent="0.25">
      <c r="A32" s="23" t="str">
        <f t="shared" ref="A32:A45" si="0">A9</f>
        <v>B</v>
      </c>
      <c r="B32" s="27">
        <v>1</v>
      </c>
      <c r="C32" s="27"/>
      <c r="E32" s="18"/>
      <c r="F32" s="18"/>
      <c r="H32" s="18"/>
      <c r="I32" s="18"/>
    </row>
    <row r="33" spans="1:13" customFormat="1" x14ac:dyDescent="0.25">
      <c r="A33" s="23" t="str">
        <f t="shared" si="0"/>
        <v>C</v>
      </c>
      <c r="B33" s="27">
        <v>0</v>
      </c>
      <c r="C33" s="27"/>
      <c r="E33" s="18"/>
      <c r="F33" s="18"/>
      <c r="H33" s="18"/>
      <c r="I33" s="18"/>
    </row>
    <row r="34" spans="1:13" customFormat="1" x14ac:dyDescent="0.25">
      <c r="A34" s="23" t="str">
        <f t="shared" si="0"/>
        <v>D</v>
      </c>
      <c r="B34" s="27">
        <v>1</v>
      </c>
      <c r="C34" s="27"/>
      <c r="E34" s="18"/>
      <c r="F34" s="18"/>
      <c r="H34" s="18"/>
      <c r="I34" s="18"/>
    </row>
    <row r="35" spans="1:13" customFormat="1" x14ac:dyDescent="0.25">
      <c r="A35" s="23" t="str">
        <f t="shared" si="0"/>
        <v>E</v>
      </c>
      <c r="B35" s="27">
        <v>0</v>
      </c>
      <c r="C35" s="27"/>
      <c r="E35" s="18"/>
      <c r="H35" s="18"/>
      <c r="I35" s="18"/>
    </row>
    <row r="36" spans="1:13" customFormat="1" x14ac:dyDescent="0.25">
      <c r="A36" s="23" t="str">
        <f t="shared" si="0"/>
        <v>F</v>
      </c>
      <c r="B36" s="27">
        <v>0</v>
      </c>
      <c r="C36" s="27"/>
      <c r="E36" s="18"/>
      <c r="H36" s="18"/>
      <c r="I36" s="18"/>
    </row>
    <row r="37" spans="1:13" customFormat="1" x14ac:dyDescent="0.25">
      <c r="A37" s="23" t="str">
        <f t="shared" si="0"/>
        <v>G</v>
      </c>
      <c r="B37" s="27">
        <v>1</v>
      </c>
      <c r="C37" s="27"/>
      <c r="D37" s="18"/>
      <c r="H37" s="18"/>
      <c r="I37" s="18"/>
    </row>
    <row r="38" spans="1:13" customFormat="1" x14ac:dyDescent="0.25">
      <c r="A38" s="23" t="str">
        <f t="shared" si="0"/>
        <v>H</v>
      </c>
      <c r="B38" s="27">
        <v>1</v>
      </c>
      <c r="C38" s="27"/>
      <c r="H38" s="18"/>
      <c r="I38" s="18"/>
    </row>
    <row r="39" spans="1:13" customFormat="1" x14ac:dyDescent="0.25">
      <c r="A39" s="23" t="str">
        <f t="shared" si="0"/>
        <v>I</v>
      </c>
      <c r="B39" s="27">
        <v>0</v>
      </c>
      <c r="C39" s="27"/>
      <c r="H39" s="18"/>
      <c r="I39" s="18"/>
      <c r="L39" s="18"/>
    </row>
    <row r="40" spans="1:13" customFormat="1" x14ac:dyDescent="0.25">
      <c r="A40" s="23" t="str">
        <f t="shared" si="0"/>
        <v>J</v>
      </c>
      <c r="B40" s="27">
        <v>1</v>
      </c>
      <c r="C40" s="27"/>
      <c r="H40" s="18"/>
      <c r="I40" s="18"/>
      <c r="L40" s="18"/>
    </row>
    <row r="41" spans="1:13" customFormat="1" x14ac:dyDescent="0.25">
      <c r="A41" s="23" t="str">
        <f t="shared" si="0"/>
        <v>K</v>
      </c>
      <c r="B41" s="27">
        <v>0</v>
      </c>
      <c r="C41" s="27"/>
      <c r="H41" s="18"/>
      <c r="I41" s="18"/>
      <c r="L41" s="18"/>
    </row>
    <row r="42" spans="1:13" customFormat="1" x14ac:dyDescent="0.25">
      <c r="A42" s="23" t="str">
        <f t="shared" si="0"/>
        <v>L</v>
      </c>
      <c r="B42" s="27">
        <v>0</v>
      </c>
      <c r="C42" s="27"/>
      <c r="H42" s="18"/>
      <c r="I42" s="18"/>
      <c r="J42" s="18"/>
      <c r="K42" s="18"/>
    </row>
    <row r="43" spans="1:13" customFormat="1" x14ac:dyDescent="0.25">
      <c r="A43" s="23" t="str">
        <f t="shared" si="0"/>
        <v>M</v>
      </c>
      <c r="B43" s="27">
        <v>0</v>
      </c>
      <c r="C43" s="27"/>
    </row>
    <row r="44" spans="1:13" customFormat="1" x14ac:dyDescent="0.25">
      <c r="A44" s="23" t="str">
        <f t="shared" si="0"/>
        <v>N</v>
      </c>
      <c r="B44" s="27">
        <v>0</v>
      </c>
      <c r="C44" s="27"/>
    </row>
    <row r="45" spans="1:13" x14ac:dyDescent="0.25">
      <c r="A45" s="23" t="str">
        <f t="shared" si="0"/>
        <v>O</v>
      </c>
      <c r="B45" s="27">
        <v>0</v>
      </c>
      <c r="C45" s="27"/>
      <c r="D45"/>
      <c r="E45"/>
      <c r="F45"/>
      <c r="G45"/>
      <c r="J45"/>
      <c r="K45"/>
      <c r="L45"/>
      <c r="M45"/>
    </row>
    <row r="46" spans="1:13" x14ac:dyDescent="0.25">
      <c r="A46" s="31" t="s">
        <v>18</v>
      </c>
      <c r="B46" s="33">
        <f>SUM(vSelection.1)</f>
        <v>6</v>
      </c>
      <c r="C46" s="37"/>
      <c r="D46"/>
      <c r="E46"/>
      <c r="F46"/>
      <c r="G46"/>
      <c r="J46"/>
      <c r="K46"/>
      <c r="L46"/>
      <c r="M46"/>
    </row>
    <row r="47" spans="1:13" x14ac:dyDescent="0.25"/>
  </sheetData>
  <pageMargins left="0.59055118110236227" right="0.59055118110236227" top="0.59055118110236227" bottom="0.59055118110236227" header="0.31496062992125984" footer="0.31496062992125984"/>
  <pageSetup paperSize="9" scale="86" fitToHeight="3" orientation="portrait" horizontalDpi="0" verticalDpi="0" r:id="rId1"/>
  <headerFooter>
    <oddFooter>&amp;LFile: &amp;F, Worksheet: &amp;A&amp;CPage &amp;P of &amp;N&amp;RCopyright www.solvermax.com</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9A2CD-6DE0-48C7-943D-DFC1942B46FD}">
  <sheetPr codeName="Sheet5">
    <pageSetUpPr fitToPage="1"/>
  </sheetPr>
  <dimension ref="A1:AI59"/>
  <sheetViews>
    <sheetView showGridLines="0" zoomScaleNormal="100" workbookViewId="0">
      <selection activeCell="A2" sqref="A2"/>
    </sheetView>
  </sheetViews>
  <sheetFormatPr defaultColWidth="0" defaultRowHeight="15" customHeight="1" zeroHeight="1" x14ac:dyDescent="0.25"/>
  <cols>
    <col min="1" max="1" width="7.5" style="18" customWidth="1"/>
    <col min="2" max="12" width="8.75" style="18" customWidth="1"/>
    <col min="13" max="13" width="2.5" style="18" customWidth="1"/>
    <col min="14" max="22" width="7.5" style="18" hidden="1" customWidth="1"/>
    <col min="23" max="35" width="8" style="18" hidden="1" customWidth="1"/>
    <col min="36" max="16384" width="9" style="18" hidden="1"/>
  </cols>
  <sheetData>
    <row r="1" spans="1:12" ht="21" x14ac:dyDescent="0.35">
      <c r="A1" s="7" t="s">
        <v>60</v>
      </c>
    </row>
    <row r="2" spans="1:12" x14ac:dyDescent="0.25"/>
    <row r="3" spans="1:12" ht="17.25" x14ac:dyDescent="0.3">
      <c r="A3" s="22" t="s">
        <v>21</v>
      </c>
      <c r="B3" s="19"/>
      <c r="C3" s="19"/>
      <c r="D3"/>
      <c r="E3" s="22" t="s">
        <v>9</v>
      </c>
      <c r="F3" s="29"/>
      <c r="G3" s="29"/>
      <c r="H3" s="29"/>
      <c r="I3" s="29"/>
      <c r="J3" s="29"/>
      <c r="K3" s="29"/>
      <c r="L3" s="29"/>
    </row>
    <row r="4" spans="1:12" x14ac:dyDescent="0.25">
      <c r="A4"/>
      <c r="B4"/>
      <c r="C4"/>
      <c r="D4"/>
      <c r="E4"/>
      <c r="F4"/>
      <c r="G4"/>
      <c r="H4"/>
      <c r="I4"/>
      <c r="J4"/>
      <c r="K4"/>
      <c r="L4"/>
    </row>
    <row r="5" spans="1:12" x14ac:dyDescent="0.25">
      <c r="A5" t="s">
        <v>49</v>
      </c>
      <c r="B5" s="47">
        <v>100</v>
      </c>
      <c r="C5" t="s">
        <v>50</v>
      </c>
      <c r="E5"/>
      <c r="F5"/>
      <c r="G5"/>
      <c r="H5"/>
      <c r="I5"/>
      <c r="J5"/>
      <c r="K5"/>
      <c r="L5"/>
    </row>
    <row r="6" spans="1:12" x14ac:dyDescent="0.25">
      <c r="A6"/>
      <c r="B6"/>
      <c r="C6"/>
      <c r="D6"/>
      <c r="E6"/>
      <c r="F6"/>
      <c r="G6"/>
      <c r="H6"/>
      <c r="I6"/>
      <c r="J6"/>
      <c r="K6"/>
      <c r="L6"/>
    </row>
    <row r="7" spans="1:12" ht="15" customHeight="1" x14ac:dyDescent="0.25">
      <c r="A7" s="25" t="s">
        <v>25</v>
      </c>
      <c r="B7" s="24" t="s">
        <v>26</v>
      </c>
      <c r="C7" s="24" t="s">
        <v>27</v>
      </c>
      <c r="D7"/>
      <c r="E7"/>
      <c r="F7"/>
    </row>
    <row r="8" spans="1:12" x14ac:dyDescent="0.25">
      <c r="A8" s="30" t="s">
        <v>28</v>
      </c>
      <c r="B8" s="38">
        <v>150.1</v>
      </c>
      <c r="C8" s="38">
        <v>26</v>
      </c>
      <c r="D8"/>
      <c r="E8"/>
      <c r="F8"/>
    </row>
    <row r="9" spans="1:12" x14ac:dyDescent="0.25">
      <c r="A9" s="30" t="s">
        <v>29</v>
      </c>
      <c r="B9" s="38">
        <v>172.5</v>
      </c>
      <c r="C9" s="38">
        <v>30</v>
      </c>
      <c r="D9"/>
      <c r="E9"/>
      <c r="F9"/>
    </row>
    <row r="10" spans="1:12" x14ac:dyDescent="0.25">
      <c r="A10" s="30" t="s">
        <v>30</v>
      </c>
      <c r="B10" s="38">
        <v>120.5</v>
      </c>
      <c r="C10" s="38">
        <v>22.5</v>
      </c>
      <c r="D10"/>
      <c r="E10"/>
      <c r="F10"/>
    </row>
    <row r="11" spans="1:12" x14ac:dyDescent="0.25">
      <c r="A11" s="30" t="s">
        <v>31</v>
      </c>
      <c r="B11" s="38">
        <v>80.2</v>
      </c>
      <c r="C11" s="38">
        <v>15</v>
      </c>
      <c r="D11"/>
      <c r="E11"/>
      <c r="F11"/>
    </row>
    <row r="12" spans="1:12" x14ac:dyDescent="0.25">
      <c r="A12" s="30" t="s">
        <v>32</v>
      </c>
      <c r="B12" s="38">
        <v>101.8</v>
      </c>
      <c r="C12" s="38">
        <v>19.3</v>
      </c>
      <c r="D12"/>
      <c r="E12"/>
      <c r="F12"/>
    </row>
    <row r="13" spans="1:12" x14ac:dyDescent="0.25">
      <c r="A13" s="30" t="s">
        <v>33</v>
      </c>
      <c r="B13" s="38">
        <v>94.9</v>
      </c>
      <c r="C13" s="38">
        <v>18</v>
      </c>
      <c r="D13"/>
      <c r="E13"/>
      <c r="F13"/>
    </row>
    <row r="14" spans="1:12" x14ac:dyDescent="0.25">
      <c r="A14" s="30" t="s">
        <v>34</v>
      </c>
      <c r="B14" s="38">
        <v>68</v>
      </c>
      <c r="C14" s="38">
        <v>13</v>
      </c>
      <c r="D14"/>
      <c r="E14"/>
      <c r="F14"/>
    </row>
    <row r="15" spans="1:12" x14ac:dyDescent="0.25">
      <c r="A15" s="30" t="s">
        <v>35</v>
      </c>
      <c r="B15" s="38">
        <v>44.6</v>
      </c>
      <c r="C15" s="38">
        <v>7.8</v>
      </c>
      <c r="D15"/>
      <c r="E15"/>
      <c r="F15"/>
    </row>
    <row r="16" spans="1:12" x14ac:dyDescent="0.25">
      <c r="A16" s="30" t="s">
        <v>36</v>
      </c>
      <c r="B16" s="38">
        <v>64.2</v>
      </c>
      <c r="C16" s="38">
        <v>11.8</v>
      </c>
      <c r="D16"/>
      <c r="E16"/>
      <c r="F16"/>
    </row>
    <row r="17" spans="1:13" x14ac:dyDescent="0.25">
      <c r="A17" s="30" t="s">
        <v>37</v>
      </c>
      <c r="B17" s="38">
        <v>41.3</v>
      </c>
      <c r="C17" s="38">
        <v>7.6</v>
      </c>
      <c r="D17"/>
      <c r="E17"/>
      <c r="F17"/>
    </row>
    <row r="18" spans="1:13" x14ac:dyDescent="0.25">
      <c r="A18" s="30" t="s">
        <v>38</v>
      </c>
      <c r="B18" s="38">
        <v>33.5</v>
      </c>
      <c r="C18" s="38">
        <v>6.7</v>
      </c>
      <c r="D18"/>
      <c r="E18"/>
      <c r="F18"/>
    </row>
    <row r="19" spans="1:13" x14ac:dyDescent="0.25">
      <c r="A19" s="30" t="s">
        <v>39</v>
      </c>
      <c r="B19" s="38">
        <v>65</v>
      </c>
      <c r="C19" s="38">
        <v>12.8</v>
      </c>
      <c r="D19"/>
      <c r="E19"/>
      <c r="F19"/>
    </row>
    <row r="20" spans="1:13" x14ac:dyDescent="0.25">
      <c r="A20" s="30" t="s">
        <v>40</v>
      </c>
      <c r="B20" s="38">
        <v>70.900000000000006</v>
      </c>
      <c r="C20" s="38">
        <v>14.1</v>
      </c>
      <c r="D20"/>
      <c r="E20"/>
      <c r="F20"/>
    </row>
    <row r="21" spans="1:13" x14ac:dyDescent="0.25">
      <c r="A21" s="30" t="s">
        <v>41</v>
      </c>
      <c r="B21" s="38">
        <v>86</v>
      </c>
      <c r="C21" s="38">
        <v>17.3</v>
      </c>
      <c r="D21"/>
      <c r="E21"/>
      <c r="F21"/>
    </row>
    <row r="22" spans="1:13" x14ac:dyDescent="0.25">
      <c r="A22" s="30" t="s">
        <v>42</v>
      </c>
      <c r="B22" s="38">
        <v>66.7</v>
      </c>
      <c r="C22" s="38">
        <v>13.5</v>
      </c>
      <c r="D22"/>
      <c r="E22"/>
      <c r="F22"/>
    </row>
    <row r="23" spans="1:13" x14ac:dyDescent="0.25">
      <c r="A23" s="26" t="s">
        <v>18</v>
      </c>
      <c r="B23" s="42">
        <f>SUM(dNPV.2)</f>
        <v>1260.2</v>
      </c>
      <c r="C23" s="42">
        <f>SUM(dCost.2)</f>
        <v>235.40000000000003</v>
      </c>
      <c r="D23"/>
      <c r="E23"/>
      <c r="F23"/>
    </row>
    <row r="24" spans="1:13" x14ac:dyDescent="0.25"/>
    <row r="25" spans="1:13" x14ac:dyDescent="0.25">
      <c r="A25" s="28" t="s">
        <v>47</v>
      </c>
      <c r="B25" s="28"/>
      <c r="C25" s="45" t="s">
        <v>52</v>
      </c>
    </row>
    <row r="26" spans="1:13" x14ac:dyDescent="0.25">
      <c r="A26"/>
    </row>
    <row r="27" spans="1:13" ht="17.25" x14ac:dyDescent="0.3">
      <c r="A27" s="6" t="s">
        <v>20</v>
      </c>
      <c r="B27" s="20"/>
      <c r="C27" s="28"/>
      <c r="D27" s="6" t="s">
        <v>24</v>
      </c>
      <c r="E27" s="20"/>
      <c r="G27" s="6" t="s">
        <v>19</v>
      </c>
      <c r="H27" s="20"/>
      <c r="I27" s="20"/>
      <c r="M27" s="28"/>
    </row>
    <row r="28" spans="1:13" x14ac:dyDescent="0.25"/>
    <row r="29" spans="1:13" ht="15.75" x14ac:dyDescent="0.25">
      <c r="A29" s="8" t="s">
        <v>43</v>
      </c>
      <c r="D29" s="8" t="s">
        <v>47</v>
      </c>
      <c r="E29"/>
      <c r="G29" s="8" t="s">
        <v>51</v>
      </c>
      <c r="J29"/>
      <c r="K29"/>
      <c r="L29"/>
    </row>
    <row r="30" spans="1:13" customFormat="1" x14ac:dyDescent="0.25">
      <c r="A30" s="24" t="s">
        <v>25</v>
      </c>
      <c r="B30" s="24" t="s">
        <v>22</v>
      </c>
      <c r="C30" s="36"/>
      <c r="D30" s="20" t="s">
        <v>48</v>
      </c>
      <c r="E30" s="21" t="s">
        <v>23</v>
      </c>
      <c r="F30" s="18"/>
      <c r="G30" s="18"/>
      <c r="H30" s="24" t="s">
        <v>26</v>
      </c>
      <c r="I30" s="24" t="s">
        <v>27</v>
      </c>
    </row>
    <row r="31" spans="1:13" customFormat="1" x14ac:dyDescent="0.25">
      <c r="A31" s="23" t="str">
        <f>A8</f>
        <v>A</v>
      </c>
      <c r="B31" s="27">
        <v>1</v>
      </c>
      <c r="C31" s="27"/>
      <c r="D31" t="s">
        <v>44</v>
      </c>
      <c r="E31" s="17">
        <f>B31+B32+B33</f>
        <v>2</v>
      </c>
      <c r="F31" s="18"/>
      <c r="G31" t="s">
        <v>23</v>
      </c>
      <c r="H31" s="39">
        <f>SUMPRODUCT(dNPV.2,vSelection.2)</f>
        <v>552.6</v>
      </c>
      <c r="I31" s="39">
        <f>SUMPRODUCT(dCost.2,vSelection.2)</f>
        <v>99.899999999999991</v>
      </c>
    </row>
    <row r="32" spans="1:13" customFormat="1" x14ac:dyDescent="0.25">
      <c r="A32" s="23" t="str">
        <f t="shared" ref="A32:A45" si="0">A9</f>
        <v>B</v>
      </c>
      <c r="B32" s="27">
        <v>1</v>
      </c>
      <c r="C32" s="27"/>
      <c r="D32" t="s">
        <v>45</v>
      </c>
      <c r="E32" s="17">
        <f>B31+B32+B34</f>
        <v>2</v>
      </c>
      <c r="F32" s="18"/>
      <c r="H32" s="18"/>
      <c r="I32" s="18"/>
    </row>
    <row r="33" spans="1:13" customFormat="1" x14ac:dyDescent="0.25">
      <c r="A33" s="23" t="str">
        <f t="shared" si="0"/>
        <v>C</v>
      </c>
      <c r="B33" s="27">
        <v>0</v>
      </c>
      <c r="C33" s="27"/>
      <c r="D33" t="s">
        <v>46</v>
      </c>
      <c r="E33" s="17">
        <f>B31+B32+B35</f>
        <v>2</v>
      </c>
      <c r="F33" s="18"/>
      <c r="H33" s="18"/>
      <c r="I33" s="18"/>
    </row>
    <row r="34" spans="1:13" customFormat="1" x14ac:dyDescent="0.25">
      <c r="A34" s="23" t="str">
        <f t="shared" si="0"/>
        <v>D</v>
      </c>
      <c r="B34" s="27">
        <v>0</v>
      </c>
      <c r="C34" s="27"/>
      <c r="D34" s="46" t="s">
        <v>54</v>
      </c>
      <c r="E34" s="32">
        <f>INDEX(Control!B11:B12,MATCH(C25,Control!A11:A12,0),1)</f>
        <v>2</v>
      </c>
      <c r="F34" s="18"/>
      <c r="H34" s="18"/>
      <c r="I34" s="18"/>
    </row>
    <row r="35" spans="1:13" customFormat="1" x14ac:dyDescent="0.25">
      <c r="A35" s="23" t="str">
        <f t="shared" si="0"/>
        <v>E</v>
      </c>
      <c r="B35" s="27">
        <v>0</v>
      </c>
      <c r="C35" s="27"/>
      <c r="D35" s="18"/>
      <c r="E35" s="18"/>
      <c r="H35" s="18"/>
      <c r="I35" s="18"/>
    </row>
    <row r="36" spans="1:13" customFormat="1" x14ac:dyDescent="0.25">
      <c r="A36" s="23" t="str">
        <f t="shared" si="0"/>
        <v>F</v>
      </c>
      <c r="B36" s="27">
        <v>1</v>
      </c>
      <c r="C36" s="27"/>
      <c r="E36" s="18"/>
      <c r="H36" s="18"/>
      <c r="I36" s="18"/>
    </row>
    <row r="37" spans="1:13" customFormat="1" x14ac:dyDescent="0.25">
      <c r="A37" s="23" t="str">
        <f t="shared" si="0"/>
        <v>G</v>
      </c>
      <c r="B37" s="27">
        <v>0</v>
      </c>
      <c r="C37" s="27"/>
      <c r="D37" s="18"/>
      <c r="H37" s="18"/>
      <c r="I37" s="18"/>
    </row>
    <row r="38" spans="1:13" customFormat="1" x14ac:dyDescent="0.25">
      <c r="A38" s="23" t="str">
        <f t="shared" si="0"/>
        <v>H</v>
      </c>
      <c r="B38" s="27">
        <v>0</v>
      </c>
      <c r="C38" s="27"/>
      <c r="H38" s="18"/>
      <c r="I38" s="18"/>
    </row>
    <row r="39" spans="1:13" customFormat="1" x14ac:dyDescent="0.25">
      <c r="A39" s="23" t="str">
        <f t="shared" si="0"/>
        <v>I</v>
      </c>
      <c r="B39" s="27">
        <v>1</v>
      </c>
      <c r="C39" s="27"/>
      <c r="H39" s="18"/>
      <c r="I39" s="18"/>
      <c r="L39" s="18"/>
    </row>
    <row r="40" spans="1:13" customFormat="1" x14ac:dyDescent="0.25">
      <c r="A40" s="23" t="str">
        <f t="shared" si="0"/>
        <v>J</v>
      </c>
      <c r="B40" s="27">
        <v>0</v>
      </c>
      <c r="C40" s="27"/>
      <c r="H40" s="18"/>
      <c r="I40" s="18"/>
      <c r="L40" s="18"/>
    </row>
    <row r="41" spans="1:13" customFormat="1" x14ac:dyDescent="0.25">
      <c r="A41" s="23" t="str">
        <f t="shared" si="0"/>
        <v>K</v>
      </c>
      <c r="B41" s="27">
        <v>0</v>
      </c>
      <c r="C41" s="27"/>
      <c r="H41" s="18"/>
      <c r="I41" s="18"/>
      <c r="L41" s="18"/>
    </row>
    <row r="42" spans="1:13" customFormat="1" x14ac:dyDescent="0.25">
      <c r="A42" s="23" t="str">
        <f t="shared" si="0"/>
        <v>L</v>
      </c>
      <c r="B42" s="27">
        <v>0</v>
      </c>
      <c r="C42" s="27"/>
      <c r="H42" s="18"/>
      <c r="I42" s="18"/>
      <c r="J42" s="18"/>
      <c r="K42" s="18"/>
    </row>
    <row r="43" spans="1:13" customFormat="1" x14ac:dyDescent="0.25">
      <c r="A43" s="23" t="str">
        <f t="shared" si="0"/>
        <v>M</v>
      </c>
      <c r="B43" s="27">
        <v>1</v>
      </c>
      <c r="C43" s="27"/>
    </row>
    <row r="44" spans="1:13" customFormat="1" x14ac:dyDescent="0.25">
      <c r="A44" s="23" t="str">
        <f t="shared" si="0"/>
        <v>N</v>
      </c>
      <c r="B44" s="27">
        <v>0</v>
      </c>
      <c r="C44" s="27"/>
    </row>
    <row r="45" spans="1:13" x14ac:dyDescent="0.25">
      <c r="A45" s="23" t="str">
        <f t="shared" si="0"/>
        <v>O</v>
      </c>
      <c r="B45" s="27">
        <v>0</v>
      </c>
      <c r="C45" s="27"/>
      <c r="D45"/>
      <c r="E45"/>
      <c r="F45"/>
      <c r="G45"/>
      <c r="J45"/>
      <c r="K45"/>
      <c r="L45"/>
      <c r="M45"/>
    </row>
    <row r="46" spans="1:13" x14ac:dyDescent="0.25">
      <c r="A46" s="31" t="s">
        <v>18</v>
      </c>
      <c r="B46" s="33">
        <f>SUM(vSelection.2)</f>
        <v>5</v>
      </c>
      <c r="C46" s="37"/>
      <c r="D46"/>
      <c r="E46"/>
      <c r="F46"/>
      <c r="G46"/>
      <c r="J46"/>
      <c r="K46"/>
      <c r="L46"/>
      <c r="M46"/>
    </row>
    <row r="47" spans="1:13" x14ac:dyDescent="0.25"/>
    <row r="49" s="18" customFormat="1" hidden="1" x14ac:dyDescent="0.25"/>
    <row r="50" s="18" customFormat="1" hidden="1" x14ac:dyDescent="0.25"/>
    <row r="51" s="18" customFormat="1" hidden="1" x14ac:dyDescent="0.25"/>
    <row r="52" s="18" customFormat="1" hidden="1" x14ac:dyDescent="0.25"/>
    <row r="53" s="18" customFormat="1" hidden="1" x14ac:dyDescent="0.25"/>
    <row r="54" s="18" customFormat="1" hidden="1" x14ac:dyDescent="0.25"/>
    <row r="55" s="18" customFormat="1" hidden="1" x14ac:dyDescent="0.25"/>
    <row r="56" s="18" customFormat="1" hidden="1" x14ac:dyDescent="0.25"/>
    <row r="57" s="18" customFormat="1" hidden="1" x14ac:dyDescent="0.25"/>
    <row r="58" s="18" customFormat="1" hidden="1" x14ac:dyDescent="0.25"/>
    <row r="59" s="18" customFormat="1" hidden="1" x14ac:dyDescent="0.25"/>
  </sheetData>
  <pageMargins left="0.59055118110236227" right="0.59055118110236227" top="0.59055118110236227" bottom="0.59055118110236227" header="0.31496062992125984" footer="0.31496062992125984"/>
  <pageSetup paperSize="9" scale="86" fitToHeight="3" orientation="portrait" horizontalDpi="0" verticalDpi="0" r:id="rId1"/>
  <headerFooter>
    <oddFooter>&amp;LFile: &amp;F, Worksheet: &amp;A&amp;CPage &amp;P of &amp;N&amp;RCopyright www.solvermax.com</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D1E5D86-7C4C-42F5-8229-F10163F029A6}">
          <x14:formula1>
            <xm:f>Control!$A$11:$A$12</xm:f>
          </x14:formula1>
          <xm:sqref>C25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10933-EC80-4274-9509-B30F2956C5A0}">
  <sheetPr codeName="Sheet3">
    <pageSetUpPr fitToPage="1"/>
  </sheetPr>
  <dimension ref="A1:AG31"/>
  <sheetViews>
    <sheetView showGridLines="0" zoomScaleNormal="100" workbookViewId="0">
      <selection activeCell="A2" sqref="A2"/>
    </sheetView>
  </sheetViews>
  <sheetFormatPr defaultColWidth="0" defaultRowHeight="15" zeroHeight="1" x14ac:dyDescent="0.25"/>
  <cols>
    <col min="1" max="1" width="7.625" customWidth="1"/>
    <col min="2" max="9" width="8" customWidth="1"/>
    <col min="10" max="10" width="2.5" customWidth="1"/>
    <col min="11" max="33" width="0" hidden="1" customWidth="1"/>
    <col min="34" max="16384" width="8" hidden="1"/>
  </cols>
  <sheetData>
    <row r="1" spans="1:9" ht="21" x14ac:dyDescent="0.35">
      <c r="A1" s="7" t="s">
        <v>0</v>
      </c>
    </row>
    <row r="2" spans="1:9" x14ac:dyDescent="0.25"/>
    <row r="3" spans="1:9" ht="17.25" x14ac:dyDescent="0.3">
      <c r="A3" s="6" t="s">
        <v>9</v>
      </c>
      <c r="B3" s="6"/>
      <c r="C3" s="6"/>
      <c r="D3" s="6"/>
      <c r="E3" s="6"/>
      <c r="F3" s="6"/>
      <c r="G3" s="6"/>
      <c r="H3" s="6"/>
      <c r="I3" s="6"/>
    </row>
    <row r="4" spans="1:9" x14ac:dyDescent="0.25"/>
    <row r="5" spans="1:9" x14ac:dyDescent="0.25"/>
    <row r="6" spans="1:9" x14ac:dyDescent="0.25"/>
    <row r="7" spans="1:9" x14ac:dyDescent="0.25"/>
    <row r="8" spans="1:9" ht="17.25" x14ac:dyDescent="0.3">
      <c r="A8" s="6" t="s">
        <v>58</v>
      </c>
      <c r="B8" s="6"/>
      <c r="C8" s="6"/>
      <c r="D8" s="6"/>
      <c r="E8" s="6"/>
      <c r="F8" s="6"/>
      <c r="G8" s="6"/>
      <c r="H8" s="6"/>
      <c r="I8" s="6"/>
    </row>
    <row r="9" spans="1:9" x14ac:dyDescent="0.25"/>
    <row r="10" spans="1:9" ht="15.75" x14ac:dyDescent="0.25">
      <c r="A10" s="8" t="s">
        <v>43</v>
      </c>
    </row>
    <row r="11" spans="1:9" x14ac:dyDescent="0.25">
      <c r="A11" s="24" t="s">
        <v>25</v>
      </c>
      <c r="B11" s="34" t="s">
        <v>56</v>
      </c>
      <c r="C11" s="34" t="s">
        <v>57</v>
      </c>
    </row>
    <row r="12" spans="1:9" x14ac:dyDescent="0.25">
      <c r="A12" s="40" t="s">
        <v>28</v>
      </c>
      <c r="B12" s="35">
        <v>1</v>
      </c>
      <c r="C12" s="35">
        <v>1</v>
      </c>
    </row>
    <row r="13" spans="1:9" x14ac:dyDescent="0.25">
      <c r="A13" s="40" t="s">
        <v>29</v>
      </c>
      <c r="B13" s="35">
        <v>1</v>
      </c>
      <c r="C13" s="35">
        <v>1</v>
      </c>
    </row>
    <row r="14" spans="1:9" x14ac:dyDescent="0.25">
      <c r="A14" s="40" t="s">
        <v>30</v>
      </c>
      <c r="B14" s="35">
        <v>0</v>
      </c>
      <c r="C14" s="35">
        <v>0</v>
      </c>
    </row>
    <row r="15" spans="1:9" x14ac:dyDescent="0.25">
      <c r="A15" s="40" t="s">
        <v>31</v>
      </c>
      <c r="B15" s="35">
        <v>1</v>
      </c>
      <c r="C15" s="35">
        <v>0</v>
      </c>
    </row>
    <row r="16" spans="1:9" x14ac:dyDescent="0.25">
      <c r="A16" s="40" t="s">
        <v>32</v>
      </c>
      <c r="B16" s="35">
        <v>0</v>
      </c>
      <c r="C16" s="35">
        <v>0</v>
      </c>
    </row>
    <row r="17" spans="1:3" x14ac:dyDescent="0.25">
      <c r="A17" s="40" t="s">
        <v>33</v>
      </c>
      <c r="B17" s="35">
        <v>0</v>
      </c>
      <c r="C17" s="35">
        <v>1</v>
      </c>
    </row>
    <row r="18" spans="1:3" x14ac:dyDescent="0.25">
      <c r="A18" s="40" t="s">
        <v>34</v>
      </c>
      <c r="B18" s="35">
        <v>1</v>
      </c>
      <c r="C18" s="35">
        <v>0</v>
      </c>
    </row>
    <row r="19" spans="1:3" x14ac:dyDescent="0.25">
      <c r="A19" s="40" t="s">
        <v>35</v>
      </c>
      <c r="B19" s="35">
        <v>1</v>
      </c>
      <c r="C19" s="35">
        <v>0</v>
      </c>
    </row>
    <row r="20" spans="1:3" x14ac:dyDescent="0.25">
      <c r="A20" s="40" t="s">
        <v>36</v>
      </c>
      <c r="B20" s="35">
        <v>0</v>
      </c>
      <c r="C20" s="35">
        <v>1</v>
      </c>
    </row>
    <row r="21" spans="1:3" x14ac:dyDescent="0.25">
      <c r="A21" s="40" t="s">
        <v>37</v>
      </c>
      <c r="B21" s="35">
        <v>1</v>
      </c>
      <c r="C21" s="35">
        <v>0</v>
      </c>
    </row>
    <row r="22" spans="1:3" x14ac:dyDescent="0.25">
      <c r="A22" s="40" t="s">
        <v>38</v>
      </c>
      <c r="B22" s="35">
        <v>0</v>
      </c>
      <c r="C22" s="35">
        <v>0</v>
      </c>
    </row>
    <row r="23" spans="1:3" x14ac:dyDescent="0.25">
      <c r="A23" s="40" t="s">
        <v>39</v>
      </c>
      <c r="B23" s="35">
        <v>0</v>
      </c>
      <c r="C23" s="35">
        <v>0</v>
      </c>
    </row>
    <row r="24" spans="1:3" x14ac:dyDescent="0.25">
      <c r="A24" s="40" t="s">
        <v>40</v>
      </c>
      <c r="B24" s="35">
        <v>0</v>
      </c>
      <c r="C24" s="35">
        <v>1</v>
      </c>
    </row>
    <row r="25" spans="1:3" x14ac:dyDescent="0.25">
      <c r="A25" s="40" t="s">
        <v>41</v>
      </c>
      <c r="B25" s="35">
        <v>0</v>
      </c>
      <c r="C25" s="35">
        <v>0</v>
      </c>
    </row>
    <row r="26" spans="1:3" x14ac:dyDescent="0.25">
      <c r="A26" s="40" t="s">
        <v>42</v>
      </c>
      <c r="B26" s="35">
        <v>0</v>
      </c>
      <c r="C26" s="35">
        <v>0</v>
      </c>
    </row>
    <row r="27" spans="1:3" x14ac:dyDescent="0.25">
      <c r="A27" s="31" t="s">
        <v>18</v>
      </c>
      <c r="B27" s="33">
        <f>SUM(B12:B26)</f>
        <v>6</v>
      </c>
      <c r="C27" s="33">
        <f>SUM(C12:C26)</f>
        <v>5</v>
      </c>
    </row>
    <row r="28" spans="1:3" x14ac:dyDescent="0.25"/>
    <row r="29" spans="1:3" x14ac:dyDescent="0.25">
      <c r="A29" t="s">
        <v>26</v>
      </c>
      <c r="B29" s="41">
        <v>556.69999999999993</v>
      </c>
      <c r="C29" s="41">
        <v>552.6</v>
      </c>
    </row>
    <row r="30" spans="1:3" x14ac:dyDescent="0.25">
      <c r="A30" t="s">
        <v>27</v>
      </c>
      <c r="B30" s="41">
        <v>99.399999999999991</v>
      </c>
      <c r="C30" s="41">
        <v>99.899999999999991</v>
      </c>
    </row>
    <row r="31" spans="1:3" x14ac:dyDescent="0.25"/>
  </sheetData>
  <phoneticPr fontId="18" type="noConversion"/>
  <pageMargins left="0.59055118110236227" right="0.59055118110236227" top="0.59055118110236227" bottom="0.59055118110236227" header="0.31496062992125984" footer="0.31496062992125984"/>
  <pageSetup paperSize="9" orientation="portrait" horizontalDpi="0" verticalDpi="0" r:id="rId1"/>
  <headerFooter>
    <oddFooter>&amp;LFile: &amp;F, Worksheet: &amp;A&amp;CPage &amp;P of &amp;N&amp;RCopyright www.solvermax.com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1CB9B-8873-46F5-A3F9-6C176FADD509}">
  <sheetPr codeName="Sheet4"/>
  <dimension ref="A1:Q30"/>
  <sheetViews>
    <sheetView showGridLines="0" workbookViewId="0">
      <selection activeCell="A2" sqref="A2"/>
    </sheetView>
  </sheetViews>
  <sheetFormatPr defaultColWidth="0" defaultRowHeight="15" zeroHeight="1" x14ac:dyDescent="0.25"/>
  <cols>
    <col min="1" max="2" width="12.5" style="11" customWidth="1"/>
    <col min="3" max="3" width="3.75" style="11" customWidth="1"/>
    <col min="4" max="16" width="7.5" style="11" customWidth="1"/>
    <col min="17" max="17" width="2.5" style="11" customWidth="1"/>
    <col min="18" max="16384" width="9" style="11" hidden="1"/>
  </cols>
  <sheetData>
    <row r="1" spans="1:16" ht="21" x14ac:dyDescent="0.35">
      <c r="A1" s="7" t="s">
        <v>11</v>
      </c>
    </row>
    <row r="2" spans="1:16" x14ac:dyDescent="0.25"/>
    <row r="3" spans="1:16" ht="17.25" x14ac:dyDescent="0.3">
      <c r="A3" s="6" t="s">
        <v>12</v>
      </c>
      <c r="B3" s="6"/>
      <c r="D3" s="6" t="s">
        <v>15</v>
      </c>
      <c r="E3" s="13"/>
      <c r="F3" s="13"/>
      <c r="G3" s="13"/>
      <c r="H3" s="13"/>
      <c r="I3" s="13"/>
      <c r="J3" s="13"/>
      <c r="K3" s="13"/>
      <c r="L3" s="13"/>
      <c r="M3" s="13"/>
      <c r="N3" s="13"/>
      <c r="O3" s="13"/>
      <c r="P3" s="13"/>
    </row>
    <row r="4" spans="1:16" ht="15.75" x14ac:dyDescent="0.25">
      <c r="A4" s="12" t="s">
        <v>14</v>
      </c>
      <c r="D4" s="14"/>
      <c r="E4" s="14"/>
      <c r="F4" s="14"/>
      <c r="G4" s="14"/>
      <c r="H4" s="14"/>
      <c r="I4" s="14"/>
      <c r="J4" s="14"/>
      <c r="K4" s="14"/>
      <c r="L4" s="14"/>
      <c r="M4" s="14"/>
      <c r="N4" s="14"/>
      <c r="O4" s="14"/>
      <c r="P4" s="14"/>
    </row>
    <row r="5" spans="1:16" x14ac:dyDescent="0.25">
      <c r="A5" s="2" t="b">
        <v>1</v>
      </c>
      <c r="B5"/>
      <c r="D5" s="14"/>
      <c r="E5" s="14"/>
      <c r="F5" s="14"/>
      <c r="G5" s="14"/>
      <c r="H5" s="14"/>
      <c r="I5" s="14"/>
      <c r="J5" s="14"/>
      <c r="K5" s="14"/>
      <c r="L5" s="14"/>
      <c r="M5" s="14"/>
      <c r="N5" s="14"/>
      <c r="O5" s="14"/>
      <c r="P5" s="14"/>
    </row>
    <row r="6" spans="1:16" x14ac:dyDescent="0.25">
      <c r="A6" s="2" t="b">
        <v>0</v>
      </c>
      <c r="B6"/>
      <c r="D6" s="14"/>
      <c r="E6" s="14"/>
      <c r="F6" s="14"/>
      <c r="G6" s="14"/>
      <c r="H6" s="14"/>
      <c r="I6" s="14"/>
      <c r="J6" s="14"/>
      <c r="K6" s="14"/>
      <c r="L6" s="14"/>
      <c r="M6" s="14"/>
      <c r="N6" s="14"/>
      <c r="O6" s="14"/>
      <c r="P6" s="14"/>
    </row>
    <row r="7" spans="1:16" x14ac:dyDescent="0.25">
      <c r="D7" s="14"/>
      <c r="E7" s="14"/>
      <c r="F7" s="14"/>
      <c r="G7" s="14"/>
      <c r="H7" s="14"/>
      <c r="I7" s="14"/>
      <c r="J7" s="14"/>
      <c r="K7" s="14"/>
      <c r="L7" s="14"/>
      <c r="M7" s="14"/>
      <c r="N7" s="14"/>
      <c r="O7" s="14"/>
      <c r="P7" s="14"/>
    </row>
    <row r="8" spans="1:16" ht="17.25" x14ac:dyDescent="0.3">
      <c r="A8" s="6" t="s">
        <v>13</v>
      </c>
      <c r="B8" s="6"/>
      <c r="D8" s="14"/>
      <c r="E8" s="14"/>
      <c r="F8" s="14"/>
      <c r="G8" s="14"/>
      <c r="H8" s="14"/>
      <c r="I8" s="14"/>
      <c r="J8" s="14"/>
      <c r="K8" s="14"/>
      <c r="L8" s="14"/>
      <c r="M8" s="14"/>
      <c r="N8" s="14"/>
      <c r="O8" s="14"/>
      <c r="P8" s="14"/>
    </row>
    <row r="9" spans="1:16" x14ac:dyDescent="0.25">
      <c r="A9"/>
      <c r="B9"/>
      <c r="D9" s="14"/>
      <c r="E9" s="14"/>
      <c r="F9" s="14"/>
      <c r="G9" s="14"/>
      <c r="H9" s="14"/>
      <c r="I9" s="14"/>
      <c r="J9" s="14"/>
      <c r="K9" s="14"/>
      <c r="L9" s="14"/>
      <c r="M9" s="14"/>
      <c r="N9" s="14"/>
      <c r="O9" s="14"/>
      <c r="P9" s="14"/>
    </row>
    <row r="10" spans="1:16" x14ac:dyDescent="0.25">
      <c r="A10" s="43" t="s">
        <v>55</v>
      </c>
      <c r="B10" s="44" t="s">
        <v>54</v>
      </c>
      <c r="D10" s="14"/>
      <c r="E10" s="14"/>
      <c r="F10" s="14"/>
      <c r="G10" s="14"/>
      <c r="H10" s="14"/>
      <c r="I10" s="14"/>
      <c r="J10" s="14"/>
      <c r="K10" s="14"/>
      <c r="L10" s="14"/>
      <c r="M10" s="14"/>
      <c r="N10" s="14"/>
      <c r="O10" s="14"/>
      <c r="P10" s="14"/>
    </row>
    <row r="11" spans="1:16" x14ac:dyDescent="0.25">
      <c r="A11" s="1" t="s">
        <v>52</v>
      </c>
      <c r="B11" s="1">
        <v>2</v>
      </c>
      <c r="D11" s="14"/>
      <c r="E11" s="14"/>
      <c r="F11" s="14"/>
      <c r="G11" s="14"/>
      <c r="H11" s="14"/>
      <c r="I11" s="14"/>
      <c r="J11" s="14"/>
      <c r="K11" s="14"/>
      <c r="L11" s="14"/>
      <c r="M11" s="14"/>
      <c r="N11" s="14"/>
      <c r="O11" s="14"/>
      <c r="P11" s="14"/>
    </row>
    <row r="12" spans="1:16" x14ac:dyDescent="0.25">
      <c r="A12" s="1" t="s">
        <v>53</v>
      </c>
      <c r="B12" s="1">
        <v>4</v>
      </c>
    </row>
    <row r="13" spans="1:16" x14ac:dyDescent="0.25">
      <c r="A13"/>
      <c r="B13"/>
    </row>
    <row r="14" spans="1:16" x14ac:dyDescent="0.25">
      <c r="A14"/>
      <c r="B14"/>
    </row>
    <row r="15" spans="1:16" x14ac:dyDescent="0.25">
      <c r="A15"/>
      <c r="B15"/>
    </row>
    <row r="16" spans="1:16" x14ac:dyDescent="0.25">
      <c r="A16"/>
      <c r="B16"/>
    </row>
    <row r="17" spans="1:2" x14ac:dyDescent="0.25">
      <c r="A17"/>
      <c r="B17"/>
    </row>
    <row r="18" spans="1:2" x14ac:dyDescent="0.25">
      <c r="A18"/>
      <c r="B18"/>
    </row>
    <row r="19" spans="1:2" x14ac:dyDescent="0.25">
      <c r="A19"/>
      <c r="B19"/>
    </row>
    <row r="20" spans="1:2" x14ac:dyDescent="0.25"/>
    <row r="21" spans="1:2" x14ac:dyDescent="0.25"/>
    <row r="22" spans="1:2" x14ac:dyDescent="0.25"/>
    <row r="23" spans="1:2" x14ac:dyDescent="0.25"/>
    <row r="24" spans="1:2" x14ac:dyDescent="0.25"/>
    <row r="25" spans="1:2" x14ac:dyDescent="0.25"/>
    <row r="26" spans="1:2" x14ac:dyDescent="0.25"/>
    <row r="27" spans="1:2" x14ac:dyDescent="0.25"/>
    <row r="28" spans="1:2" x14ac:dyDescent="0.25"/>
    <row r="29" spans="1:2" x14ac:dyDescent="0.25"/>
    <row r="30" spans="1:2" x14ac:dyDescent="0.25"/>
  </sheetData>
  <pageMargins left="0.59055118110236227" right="0.59055118110236227" top="0.59055118110236227" bottom="0.59055118110236227" header="0.31496062992125984" footer="0.31496062992125984"/>
  <pageSetup paperSize="9" orientation="landscape" horizontalDpi="0" verticalDpi="0" r:id="rId1"/>
  <headerFooter>
    <oddFooter>&amp;LFile: &amp;F, Worksheet: &amp;A&amp;CPage &amp;P of &amp;N&amp;RCopyright www.solvermax.com</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About</vt:lpstr>
      <vt:lpstr>Model 1</vt:lpstr>
      <vt:lpstr>Model 2</vt:lpstr>
      <vt:lpstr>Analysis</vt:lpstr>
      <vt:lpstr>Control</vt:lpstr>
      <vt:lpstr>'Model 1'!dBudget.1</vt:lpstr>
      <vt:lpstr>'Model 2'!dBudget.2</vt:lpstr>
      <vt:lpstr>'Model 1'!dCost.1</vt:lpstr>
      <vt:lpstr>'Model 2'!dCost.2</vt:lpstr>
      <vt:lpstr>'Model 1'!dNPV.1</vt:lpstr>
      <vt:lpstr>'Model 2'!dNPV.2</vt:lpstr>
      <vt:lpstr>'Model 2'!fAllowedCombo.2</vt:lpstr>
      <vt:lpstr>'Model 2'!fCombos.2</vt:lpstr>
      <vt:lpstr>'Model 1'!fSelectedCost.1</vt:lpstr>
      <vt:lpstr>'Model 2'!fSelectedCost.2</vt:lpstr>
      <vt:lpstr>'Model 1'!fSelectedNPV.1</vt:lpstr>
      <vt:lpstr>'Model 2'!fSelectedNPV.2</vt:lpstr>
      <vt:lpstr>About!Print_Area</vt:lpstr>
      <vt:lpstr>Analysis!Print_Area</vt:lpstr>
      <vt:lpstr>Control!Print_Area</vt:lpstr>
      <vt:lpstr>'Model 1'!Print_Area</vt:lpstr>
      <vt:lpstr>'Model 2'!Print_Area</vt:lpstr>
      <vt:lpstr>'Model 1'!vSelection.1</vt:lpstr>
      <vt:lpstr>'Model 2'!vSelection.2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i-nth</cp:lastModifiedBy>
  <cp:lastPrinted>2022-04-03T01:27:24Z</cp:lastPrinted>
  <dcterms:created xsi:type="dcterms:W3CDTF">2020-07-08T19:17:45Z</dcterms:created>
  <dcterms:modified xsi:type="dcterms:W3CDTF">2022-04-03T23:08:33Z</dcterms:modified>
</cp:coreProperties>
</file>